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comments2.xml" ContentType="application/vnd.openxmlformats-officedocument.spreadsheetml.comments+xml"/>
  <Override PartName="/xl/tables/table3.xml" ContentType="application/vnd.openxmlformats-officedocument.spreadsheetml.table+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Rachel Murphy\Documents\BACS\"/>
    </mc:Choice>
  </mc:AlternateContent>
  <xr:revisionPtr revIDLastSave="0" documentId="8_{B992C716-458C-4650-B7BF-2A9CA5A679F1}" xr6:coauthVersionLast="45" xr6:coauthVersionMax="45" xr10:uidLastSave="{00000000-0000-0000-0000-000000000000}"/>
  <bookViews>
    <workbookView xWindow="-120" yWindow="-120" windowWidth="20730" windowHeight="11160" activeTab="3" xr2:uid="{D8574E25-8145-45A0-9A26-68D0B28854C9}"/>
  </bookViews>
  <sheets>
    <sheet name="State of the Field 2020-21" sheetId="1" r:id="rId1"/>
    <sheet name="2020-21 comparable institutions" sheetId="2" r:id="rId2"/>
    <sheet name="2020-21 with CI" sheetId="5" r:id="rId3"/>
    <sheet name="UCCL figures 2021" sheetId="6"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G2" i="2" l="1"/>
  <c r="AF2" i="2"/>
  <c r="AC2" i="2"/>
  <c r="AE2" i="2"/>
  <c r="R29" i="5" l="1"/>
  <c r="S29" i="5"/>
  <c r="T29" i="5"/>
  <c r="U29" i="5"/>
  <c r="AL29" i="5"/>
  <c r="AM29" i="5"/>
  <c r="AN29" i="5"/>
  <c r="AO29" i="5"/>
  <c r="AZ29" i="5"/>
  <c r="BA29" i="5"/>
  <c r="BB29" i="5"/>
  <c r="BC29" i="5"/>
  <c r="BL29" i="5"/>
  <c r="BM29" i="5"/>
  <c r="BN29" i="5"/>
  <c r="BO29" i="5"/>
  <c r="BP29" i="5"/>
  <c r="BQ29" i="5" s="1"/>
  <c r="BR29" i="5" s="1"/>
  <c r="BS29" i="5" s="1"/>
  <c r="R30" i="5"/>
  <c r="S30" i="5"/>
  <c r="T30" i="5"/>
  <c r="U30" i="5"/>
  <c r="AL30" i="5"/>
  <c r="AM30" i="5"/>
  <c r="AN30" i="5"/>
  <c r="AO30" i="5"/>
  <c r="AZ30" i="5"/>
  <c r="BA30" i="5"/>
  <c r="BB30" i="5"/>
  <c r="BC30" i="5"/>
  <c r="BP30" i="5" s="1"/>
  <c r="BQ30" i="5" s="1"/>
  <c r="BR30" i="5" s="1"/>
  <c r="BS30" i="5" s="1"/>
  <c r="BL30" i="5"/>
  <c r="BM30" i="5"/>
  <c r="BN30" i="5"/>
  <c r="BO30" i="5"/>
  <c r="R31" i="5"/>
  <c r="S31" i="5"/>
  <c r="T31" i="5"/>
  <c r="U31" i="5"/>
  <c r="AL31" i="5"/>
  <c r="AM31" i="5"/>
  <c r="AN31" i="5"/>
  <c r="AO31" i="5"/>
  <c r="AZ31" i="5"/>
  <c r="BA31" i="5"/>
  <c r="BB31" i="5"/>
  <c r="BC31" i="5"/>
  <c r="BP31" i="5" s="1"/>
  <c r="BQ31" i="5" s="1"/>
  <c r="BR31" i="5" s="1"/>
  <c r="BS31" i="5" s="1"/>
  <c r="BL31" i="5"/>
  <c r="BM31" i="5"/>
  <c r="BN31" i="5"/>
  <c r="BO31" i="5"/>
  <c r="R32" i="5"/>
  <c r="S32" i="5"/>
  <c r="T32" i="5"/>
  <c r="U32" i="5"/>
  <c r="AL32" i="5"/>
  <c r="AM32" i="5"/>
  <c r="AN32" i="5"/>
  <c r="AO32" i="5"/>
  <c r="AZ32" i="5"/>
  <c r="BA32" i="5"/>
  <c r="BB32" i="5"/>
  <c r="BC32" i="5"/>
  <c r="BP32" i="5" s="1"/>
  <c r="BQ32" i="5" s="1"/>
  <c r="BR32" i="5" s="1"/>
  <c r="BS32" i="5" s="1"/>
  <c r="BL32" i="5"/>
  <c r="BM32" i="5"/>
  <c r="BN32" i="5"/>
  <c r="BO32" i="5"/>
  <c r="R33" i="5"/>
  <c r="S33" i="5"/>
  <c r="T33" i="5"/>
  <c r="U33" i="5"/>
  <c r="AL33" i="5"/>
  <c r="AM33" i="5"/>
  <c r="AN33" i="5"/>
  <c r="AO33" i="5"/>
  <c r="AZ33" i="5"/>
  <c r="BA33" i="5"/>
  <c r="BB33" i="5"/>
  <c r="BC33" i="5"/>
  <c r="BP33" i="5" s="1"/>
  <c r="BQ33" i="5" s="1"/>
  <c r="BR33" i="5" s="1"/>
  <c r="BS33" i="5" s="1"/>
  <c r="BL33" i="5"/>
  <c r="BM33" i="5"/>
  <c r="BN33" i="5"/>
  <c r="BO33" i="5"/>
  <c r="R34" i="5"/>
  <c r="S34" i="5"/>
  <c r="T34" i="5"/>
  <c r="U34" i="5"/>
  <c r="AL34" i="5"/>
  <c r="AM34" i="5"/>
  <c r="AN34" i="5"/>
  <c r="AO34" i="5"/>
  <c r="AZ34" i="5"/>
  <c r="BA34" i="5"/>
  <c r="BB34" i="5"/>
  <c r="BC34" i="5"/>
  <c r="BP34" i="5" s="1"/>
  <c r="BQ34" i="5" s="1"/>
  <c r="BR34" i="5" s="1"/>
  <c r="BS34" i="5" s="1"/>
  <c r="BL34" i="5"/>
  <c r="BM34" i="5"/>
  <c r="BN34" i="5"/>
  <c r="BO34" i="5"/>
  <c r="R35" i="5"/>
  <c r="S35" i="5"/>
  <c r="T35" i="5"/>
  <c r="U35" i="5"/>
  <c r="AL35" i="5"/>
  <c r="AM35" i="5"/>
  <c r="AN35" i="5"/>
  <c r="AO35" i="5"/>
  <c r="AZ35" i="5"/>
  <c r="BA35" i="5"/>
  <c r="BB35" i="5"/>
  <c r="BC35" i="5"/>
  <c r="BP35" i="5" s="1"/>
  <c r="BQ35" i="5" s="1"/>
  <c r="BR35" i="5" s="1"/>
  <c r="BS35" i="5" s="1"/>
  <c r="BL35" i="5"/>
  <c r="BM35" i="5"/>
  <c r="BN35" i="5"/>
  <c r="BO35" i="5"/>
  <c r="R36" i="5"/>
  <c r="S36" i="5"/>
  <c r="T36" i="5"/>
  <c r="U36" i="5"/>
  <c r="AL36" i="5"/>
  <c r="AM36" i="5"/>
  <c r="AN36" i="5"/>
  <c r="AO36" i="5"/>
  <c r="AZ36" i="5"/>
  <c r="BA36" i="5"/>
  <c r="BB36" i="5"/>
  <c r="BC36" i="5"/>
  <c r="BP36" i="5" s="1"/>
  <c r="BQ36" i="5" s="1"/>
  <c r="BR36" i="5" s="1"/>
  <c r="BS36" i="5" s="1"/>
  <c r="BL36" i="5"/>
  <c r="BM36" i="5"/>
  <c r="BN36" i="5"/>
  <c r="BO36" i="5"/>
  <c r="R37" i="5"/>
  <c r="S37" i="5"/>
  <c r="T37" i="5"/>
  <c r="U37" i="5"/>
  <c r="AL37" i="5"/>
  <c r="AM37" i="5"/>
  <c r="AN37" i="5"/>
  <c r="AO37" i="5"/>
  <c r="AZ37" i="5"/>
  <c r="BA37" i="5"/>
  <c r="BB37" i="5"/>
  <c r="BC37" i="5"/>
  <c r="BP37" i="5" s="1"/>
  <c r="BQ37" i="5" s="1"/>
  <c r="BR37" i="5" s="1"/>
  <c r="BS37" i="5" s="1"/>
  <c r="BL37" i="5"/>
  <c r="BM37" i="5"/>
  <c r="BN37" i="5"/>
  <c r="BO37" i="5"/>
  <c r="R38" i="5"/>
  <c r="S38" i="5"/>
  <c r="T38" i="5"/>
  <c r="U38" i="5"/>
  <c r="AL38" i="5"/>
  <c r="AM38" i="5"/>
  <c r="AN38" i="5"/>
  <c r="AO38" i="5"/>
  <c r="AZ38" i="5"/>
  <c r="BA38" i="5"/>
  <c r="BB38" i="5"/>
  <c r="BC38" i="5"/>
  <c r="BP38" i="5" s="1"/>
  <c r="BQ38" i="5" s="1"/>
  <c r="BR38" i="5" s="1"/>
  <c r="BS38" i="5" s="1"/>
  <c r="BL38" i="5"/>
  <c r="BM38" i="5"/>
  <c r="BN38" i="5"/>
  <c r="BO38" i="5"/>
  <c r="R39" i="5"/>
  <c r="S39" i="5"/>
  <c r="T39" i="5"/>
  <c r="U39" i="5"/>
  <c r="AL39" i="5"/>
  <c r="AM39" i="5"/>
  <c r="AN39" i="5"/>
  <c r="AO39" i="5"/>
  <c r="BP39" i="5" s="1"/>
  <c r="BQ39" i="5" s="1"/>
  <c r="BR39" i="5" s="1"/>
  <c r="BS39" i="5" s="1"/>
  <c r="AZ39" i="5"/>
  <c r="BA39" i="5"/>
  <c r="BB39" i="5"/>
  <c r="BC39" i="5"/>
  <c r="BL39" i="5"/>
  <c r="BM39" i="5"/>
  <c r="BN39" i="5"/>
  <c r="BO39" i="5"/>
  <c r="R40" i="5"/>
  <c r="S40" i="5"/>
  <c r="T40" i="5"/>
  <c r="U40" i="5"/>
  <c r="AL40" i="5"/>
  <c r="AM40" i="5"/>
  <c r="AN40" i="5"/>
  <c r="AO40" i="5"/>
  <c r="BP40" i="5" s="1"/>
  <c r="BQ40" i="5" s="1"/>
  <c r="BR40" i="5" s="1"/>
  <c r="BS40" i="5" s="1"/>
  <c r="AZ40" i="5"/>
  <c r="BA40" i="5"/>
  <c r="BB40" i="5"/>
  <c r="BC40" i="5"/>
  <c r="BL40" i="5"/>
  <c r="BM40" i="5"/>
  <c r="BN40" i="5"/>
  <c r="BO40" i="5"/>
  <c r="R41" i="5"/>
  <c r="S41" i="5"/>
  <c r="T41" i="5"/>
  <c r="U41" i="5"/>
  <c r="AL41" i="5"/>
  <c r="AM41" i="5"/>
  <c r="AN41" i="5"/>
  <c r="AO41" i="5"/>
  <c r="BP41" i="5" s="1"/>
  <c r="BQ41" i="5" s="1"/>
  <c r="BR41" i="5" s="1"/>
  <c r="BS41" i="5" s="1"/>
  <c r="AZ41" i="5"/>
  <c r="BA41" i="5"/>
  <c r="BB41" i="5"/>
  <c r="BC41" i="5"/>
  <c r="BL41" i="5"/>
  <c r="BM41" i="5"/>
  <c r="BN41" i="5"/>
  <c r="BO41" i="5"/>
  <c r="R42" i="5"/>
  <c r="S42" i="5"/>
  <c r="T42" i="5"/>
  <c r="U42" i="5"/>
  <c r="AL42" i="5"/>
  <c r="AM42" i="5"/>
  <c r="AN42" i="5"/>
  <c r="AO42" i="5"/>
  <c r="BP42" i="5" s="1"/>
  <c r="BQ42" i="5" s="1"/>
  <c r="BR42" i="5" s="1"/>
  <c r="BS42" i="5" s="1"/>
  <c r="AZ42" i="5"/>
  <c r="BA42" i="5"/>
  <c r="BB42" i="5"/>
  <c r="BC42" i="5"/>
  <c r="BL42" i="5"/>
  <c r="BM42" i="5"/>
  <c r="BN42" i="5"/>
  <c r="BO42" i="5"/>
  <c r="R43" i="5"/>
  <c r="S43" i="5"/>
  <c r="T43" i="5"/>
  <c r="U43" i="5"/>
  <c r="AL43" i="5"/>
  <c r="AM43" i="5"/>
  <c r="AN43" i="5"/>
  <c r="AO43" i="5"/>
  <c r="BP43" i="5" s="1"/>
  <c r="BQ43" i="5" s="1"/>
  <c r="BR43" i="5" s="1"/>
  <c r="BS43" i="5" s="1"/>
  <c r="AZ43" i="5"/>
  <c r="BA43" i="5"/>
  <c r="BB43" i="5"/>
  <c r="BC43" i="5"/>
  <c r="BL43" i="5"/>
  <c r="BM43" i="5"/>
  <c r="BN43" i="5"/>
  <c r="BO43" i="5"/>
  <c r="R44" i="5"/>
  <c r="S44" i="5"/>
  <c r="T44" i="5"/>
  <c r="U44" i="5"/>
  <c r="AL44" i="5"/>
  <c r="AM44" i="5"/>
  <c r="AN44" i="5"/>
  <c r="AO44" i="5"/>
  <c r="BP44" i="5" s="1"/>
  <c r="BQ44" i="5" s="1"/>
  <c r="BR44" i="5" s="1"/>
  <c r="BS44" i="5" s="1"/>
  <c r="AZ44" i="5"/>
  <c r="BA44" i="5"/>
  <c r="BB44" i="5"/>
  <c r="BC44" i="5"/>
  <c r="BL44" i="5"/>
  <c r="BM44" i="5"/>
  <c r="BN44" i="5"/>
  <c r="BO44" i="5"/>
  <c r="R45" i="5"/>
  <c r="S45" i="5"/>
  <c r="T45" i="5"/>
  <c r="U45" i="5"/>
  <c r="AL45" i="5"/>
  <c r="AM45" i="5"/>
  <c r="AN45" i="5"/>
  <c r="AO45" i="5"/>
  <c r="BP45" i="5" s="1"/>
  <c r="BQ45" i="5" s="1"/>
  <c r="BR45" i="5" s="1"/>
  <c r="BS45" i="5" s="1"/>
  <c r="AZ45" i="5"/>
  <c r="BA45" i="5"/>
  <c r="BB45" i="5"/>
  <c r="BC45" i="5"/>
  <c r="BL45" i="5"/>
  <c r="BM45" i="5"/>
  <c r="BN45" i="5"/>
  <c r="BO45" i="5"/>
  <c r="R46" i="5"/>
  <c r="S46" i="5"/>
  <c r="T46" i="5"/>
  <c r="U46" i="5"/>
  <c r="AL46" i="5"/>
  <c r="AM46" i="5"/>
  <c r="AN46" i="5"/>
  <c r="AO46" i="5"/>
  <c r="BP46" i="5" s="1"/>
  <c r="BQ46" i="5" s="1"/>
  <c r="BR46" i="5" s="1"/>
  <c r="BS46" i="5" s="1"/>
  <c r="AZ46" i="5"/>
  <c r="BA46" i="5"/>
  <c r="BB46" i="5"/>
  <c r="BC46" i="5"/>
  <c r="BL46" i="5"/>
  <c r="BM46" i="5"/>
  <c r="BN46" i="5"/>
  <c r="BO46" i="5"/>
  <c r="R47" i="5"/>
  <c r="S47" i="5"/>
  <c r="T47" i="5"/>
  <c r="U47" i="5"/>
  <c r="AL47" i="5"/>
  <c r="AM47" i="5"/>
  <c r="AN47" i="5"/>
  <c r="AO47" i="5"/>
  <c r="BP47" i="5" s="1"/>
  <c r="BQ47" i="5" s="1"/>
  <c r="BR47" i="5" s="1"/>
  <c r="BS47" i="5" s="1"/>
  <c r="AZ47" i="5"/>
  <c r="BA47" i="5"/>
  <c r="BB47" i="5"/>
  <c r="BC47" i="5"/>
  <c r="BL47" i="5"/>
  <c r="BM47" i="5"/>
  <c r="BN47" i="5"/>
  <c r="BO47" i="5"/>
  <c r="R48" i="5"/>
  <c r="S48" i="5"/>
  <c r="T48" i="5"/>
  <c r="U48" i="5"/>
  <c r="AL48" i="5"/>
  <c r="AM48" i="5"/>
  <c r="AN48" i="5"/>
  <c r="AO48" i="5"/>
  <c r="BP48" i="5" s="1"/>
  <c r="BQ48" i="5" s="1"/>
  <c r="BR48" i="5" s="1"/>
  <c r="BS48" i="5" s="1"/>
  <c r="AZ48" i="5"/>
  <c r="BA48" i="5"/>
  <c r="BB48" i="5"/>
  <c r="BC48" i="5"/>
  <c r="BL48" i="5"/>
  <c r="BM48" i="5"/>
  <c r="BN48" i="5"/>
  <c r="BO48" i="5"/>
  <c r="R49" i="5"/>
  <c r="S49" i="5"/>
  <c r="T49" i="5"/>
  <c r="U49" i="5"/>
  <c r="AL49" i="5"/>
  <c r="AM49" i="5"/>
  <c r="AN49" i="5"/>
  <c r="AO49" i="5"/>
  <c r="BP49" i="5" s="1"/>
  <c r="BQ49" i="5" s="1"/>
  <c r="BR49" i="5" s="1"/>
  <c r="BS49" i="5" s="1"/>
  <c r="AZ49" i="5"/>
  <c r="BA49" i="5"/>
  <c r="BB49" i="5"/>
  <c r="BC49" i="5"/>
  <c r="BL49" i="5"/>
  <c r="BM49" i="5"/>
  <c r="BN49" i="5"/>
  <c r="BO49" i="5"/>
  <c r="R50" i="5"/>
  <c r="T50" i="5"/>
  <c r="U50" i="5"/>
  <c r="AL50" i="5"/>
  <c r="AM50" i="5"/>
  <c r="AN50" i="5"/>
  <c r="AO50" i="5"/>
  <c r="AZ50" i="5"/>
  <c r="BL50" i="5"/>
  <c r="I2" i="5"/>
  <c r="BO26" i="5"/>
  <c r="BN26" i="5"/>
  <c r="BM26" i="5"/>
  <c r="BL26" i="5"/>
  <c r="BC26" i="5"/>
  <c r="BB26" i="5"/>
  <c r="BA26" i="5"/>
  <c r="AZ26" i="5"/>
  <c r="AO26" i="5"/>
  <c r="BS26" i="5" s="1"/>
  <c r="AN26" i="5"/>
  <c r="BR26" i="5" s="1"/>
  <c r="AM26" i="5"/>
  <c r="BQ26" i="5" s="1"/>
  <c r="AL26" i="5"/>
  <c r="BP26" i="5" s="1"/>
  <c r="U26" i="5"/>
  <c r="T26" i="5"/>
  <c r="S26" i="5"/>
  <c r="BO25" i="5"/>
  <c r="BN25" i="5"/>
  <c r="BM25" i="5"/>
  <c r="BL25" i="5"/>
  <c r="BC25" i="5"/>
  <c r="BB25" i="5"/>
  <c r="BA25" i="5"/>
  <c r="AZ25" i="5"/>
  <c r="AO25" i="5"/>
  <c r="BS25" i="5" s="1"/>
  <c r="AN25" i="5"/>
  <c r="BR25" i="5" s="1"/>
  <c r="AM25" i="5"/>
  <c r="BQ25" i="5" s="1"/>
  <c r="AL25" i="5"/>
  <c r="BP25" i="5" s="1"/>
  <c r="U25" i="5"/>
  <c r="T25" i="5"/>
  <c r="S25" i="5"/>
  <c r="R25" i="5"/>
  <c r="Q4" i="2"/>
  <c r="R4" i="2"/>
  <c r="AE4" i="2"/>
  <c r="AF4" i="2"/>
  <c r="AG4" i="2"/>
  <c r="AU2" i="2"/>
  <c r="BC12" i="2"/>
  <c r="BC13" i="2"/>
  <c r="AO3" i="5" l="1"/>
  <c r="BK3" i="1"/>
  <c r="BG3" i="1"/>
  <c r="AY3" i="1"/>
  <c r="AU3" i="1"/>
  <c r="AQ3" i="1"/>
  <c r="AP3" i="1"/>
  <c r="AK3" i="1"/>
  <c r="AG3" i="1"/>
  <c r="AC3" i="1"/>
  <c r="Y3" i="1"/>
  <c r="Q3" i="1"/>
  <c r="M3" i="1"/>
  <c r="J3" i="1"/>
  <c r="L3" i="1"/>
  <c r="K3" i="1"/>
  <c r="P3" i="1"/>
  <c r="O3" i="1"/>
  <c r="N3" i="1"/>
  <c r="X3" i="1"/>
  <c r="W3" i="1"/>
  <c r="V3" i="1"/>
  <c r="AB3" i="1"/>
  <c r="AA3" i="1"/>
  <c r="Z3" i="1"/>
  <c r="AF3" i="1"/>
  <c r="AE3" i="1"/>
  <c r="AD3" i="1"/>
  <c r="AJ3" i="1"/>
  <c r="AI3" i="1"/>
  <c r="AH3" i="1"/>
  <c r="AT3" i="1"/>
  <c r="AS3" i="1"/>
  <c r="AR3" i="1"/>
  <c r="AX3" i="1"/>
  <c r="AW3" i="1"/>
  <c r="AV3" i="1"/>
  <c r="BF3" i="1"/>
  <c r="BE3" i="1"/>
  <c r="BD3" i="1"/>
  <c r="BJ3" i="1"/>
  <c r="BI3" i="1"/>
  <c r="BH3" i="1"/>
  <c r="F3" i="1"/>
  <c r="G3" i="1"/>
  <c r="H3" i="1"/>
  <c r="AO13" i="2"/>
  <c r="AO12" i="2"/>
  <c r="BO13" i="2"/>
  <c r="BO12" i="2"/>
  <c r="BO11" i="2"/>
  <c r="BS13" i="2"/>
  <c r="U13" i="2"/>
  <c r="U12" i="2"/>
  <c r="U5" i="2"/>
  <c r="Q2" i="2"/>
  <c r="M2" i="2"/>
  <c r="BK3" i="2"/>
  <c r="BJ3" i="2"/>
  <c r="BI3" i="2"/>
  <c r="BH3" i="2"/>
  <c r="BG3" i="2"/>
  <c r="BF3" i="2"/>
  <c r="BE3" i="2"/>
  <c r="BD3" i="2"/>
  <c r="AY3" i="2"/>
  <c r="AX3" i="2"/>
  <c r="AW3" i="2"/>
  <c r="AV3" i="2"/>
  <c r="AR3" i="2"/>
  <c r="AQ3" i="2"/>
  <c r="AP3" i="2"/>
  <c r="AK3" i="2"/>
  <c r="AJ3" i="2"/>
  <c r="AI3" i="2"/>
  <c r="AH3" i="2"/>
  <c r="AD3" i="2"/>
  <c r="AC3" i="2"/>
  <c r="AB3" i="2"/>
  <c r="AA3" i="2"/>
  <c r="Z3" i="2"/>
  <c r="Y3" i="2"/>
  <c r="X3" i="2"/>
  <c r="W3" i="2"/>
  <c r="V3" i="2"/>
  <c r="P3" i="2"/>
  <c r="O3" i="2"/>
  <c r="N3" i="2"/>
  <c r="M3" i="2"/>
  <c r="L3" i="2"/>
  <c r="K3" i="2"/>
  <c r="J3" i="2"/>
  <c r="I3" i="2"/>
  <c r="H3" i="2"/>
  <c r="G3" i="2"/>
  <c r="F3" i="2"/>
  <c r="BN13" i="2"/>
  <c r="BM13" i="2"/>
  <c r="BL13" i="2"/>
  <c r="BB13" i="2"/>
  <c r="BA13" i="2"/>
  <c r="AZ13" i="2"/>
  <c r="AN13" i="2"/>
  <c r="AM13" i="2"/>
  <c r="AL13" i="2"/>
  <c r="T13" i="2"/>
  <c r="S13" i="2"/>
  <c r="BN12" i="2"/>
  <c r="BM12" i="2"/>
  <c r="BL12" i="2"/>
  <c r="BB12" i="2"/>
  <c r="BA12" i="2"/>
  <c r="AZ12" i="2"/>
  <c r="AN12" i="2"/>
  <c r="AM12" i="2"/>
  <c r="AL12" i="2"/>
  <c r="T12" i="2"/>
  <c r="S12" i="2"/>
  <c r="R12" i="2"/>
  <c r="BQ12" i="2" l="1"/>
  <c r="BR13" i="2"/>
  <c r="BR12" i="2"/>
  <c r="BP12" i="2"/>
  <c r="BQ13" i="2"/>
  <c r="BP13" i="2"/>
  <c r="BS12" i="2"/>
  <c r="AC2" i="1"/>
  <c r="J34" i="6" l="1"/>
  <c r="E35" i="6"/>
  <c r="O16" i="6" l="1"/>
  <c r="R35" i="6"/>
  <c r="J35" i="6"/>
  <c r="S35" i="6" s="1"/>
  <c r="U5" i="1"/>
  <c r="U33" i="1"/>
  <c r="U34" i="1"/>
  <c r="BD2" i="5" l="1"/>
  <c r="BS2" i="5"/>
  <c r="BR2" i="5"/>
  <c r="BQ2" i="5"/>
  <c r="BP2" i="5"/>
  <c r="BS6" i="5"/>
  <c r="BS7" i="5"/>
  <c r="BS8" i="5"/>
  <c r="BS9" i="5"/>
  <c r="BS3" i="5" s="1"/>
  <c r="C3" i="5" s="1"/>
  <c r="BS10" i="5"/>
  <c r="BS11" i="5"/>
  <c r="BS12" i="5"/>
  <c r="BS13" i="5"/>
  <c r="BS14" i="5"/>
  <c r="BS15" i="5"/>
  <c r="BS16" i="5"/>
  <c r="BS17" i="5"/>
  <c r="BS18" i="5"/>
  <c r="BS19" i="5"/>
  <c r="BS20" i="5"/>
  <c r="BS21" i="5"/>
  <c r="BS22" i="5"/>
  <c r="BS23" i="5"/>
  <c r="BS24" i="5"/>
  <c r="BS27" i="5"/>
  <c r="BS28" i="5"/>
  <c r="BR6" i="5"/>
  <c r="BR7" i="5"/>
  <c r="BR8" i="5"/>
  <c r="BR9" i="5"/>
  <c r="BR3" i="5" s="1"/>
  <c r="BR10" i="5"/>
  <c r="BR11" i="5"/>
  <c r="BR12" i="5"/>
  <c r="BR13" i="5"/>
  <c r="BR14" i="5"/>
  <c r="BR15" i="5"/>
  <c r="BR16" i="5"/>
  <c r="BR17" i="5"/>
  <c r="BR18" i="5"/>
  <c r="BR19" i="5"/>
  <c r="BR20" i="5"/>
  <c r="BR21" i="5"/>
  <c r="BR22" i="5"/>
  <c r="BR23" i="5"/>
  <c r="BR24" i="5"/>
  <c r="BR27" i="5"/>
  <c r="BR28" i="5"/>
  <c r="BQ6" i="5"/>
  <c r="BQ7" i="5"/>
  <c r="BQ8" i="5"/>
  <c r="BQ9" i="5"/>
  <c r="BQ10" i="5"/>
  <c r="BQ11" i="5"/>
  <c r="BQ12" i="5"/>
  <c r="BQ13" i="5"/>
  <c r="BQ14" i="5"/>
  <c r="BQ15" i="5"/>
  <c r="BQ16" i="5"/>
  <c r="BQ17" i="5"/>
  <c r="BQ18" i="5"/>
  <c r="BQ19" i="5"/>
  <c r="BQ20" i="5"/>
  <c r="BQ21" i="5"/>
  <c r="BQ22" i="5"/>
  <c r="BQ23" i="5"/>
  <c r="BQ24" i="5"/>
  <c r="BQ27" i="5"/>
  <c r="BQ28" i="5"/>
  <c r="BP3" i="5"/>
  <c r="BQ3" i="5"/>
  <c r="BP6" i="5"/>
  <c r="BP7" i="5"/>
  <c r="BP8" i="5"/>
  <c r="BP9" i="5"/>
  <c r="BP10" i="5"/>
  <c r="BP11" i="5"/>
  <c r="BP12" i="5"/>
  <c r="BP13" i="5"/>
  <c r="BP14" i="5"/>
  <c r="BP15" i="5"/>
  <c r="BP16" i="5"/>
  <c r="BP17" i="5"/>
  <c r="BP18" i="5"/>
  <c r="BP19" i="5"/>
  <c r="BP20" i="5"/>
  <c r="BP21" i="5"/>
  <c r="BP22" i="5"/>
  <c r="BP23" i="5"/>
  <c r="BP24" i="5"/>
  <c r="BP27" i="5"/>
  <c r="BP28" i="5"/>
  <c r="Q2" i="5"/>
  <c r="BK2" i="5"/>
  <c r="BJ2" i="5"/>
  <c r="BI2" i="5"/>
  <c r="BH2" i="5"/>
  <c r="BG2" i="5"/>
  <c r="BF2" i="5"/>
  <c r="BE2" i="5"/>
  <c r="AY2" i="5"/>
  <c r="AX2" i="5"/>
  <c r="AW2" i="5"/>
  <c r="AV2" i="5"/>
  <c r="AU2" i="5"/>
  <c r="AT2" i="5"/>
  <c r="AS2" i="5"/>
  <c r="AR2" i="5"/>
  <c r="AQ2" i="5"/>
  <c r="AP2" i="5"/>
  <c r="AK2" i="5"/>
  <c r="AJ2" i="5"/>
  <c r="AI2" i="5"/>
  <c r="AH2" i="5"/>
  <c r="AG2" i="5"/>
  <c r="AF2" i="5"/>
  <c r="AE2" i="5"/>
  <c r="AD2" i="5"/>
  <c r="AC2" i="5"/>
  <c r="AB2" i="5"/>
  <c r="AA2" i="5"/>
  <c r="Z2" i="5"/>
  <c r="Y2" i="5"/>
  <c r="X2" i="5"/>
  <c r="W2" i="5"/>
  <c r="V2" i="5"/>
  <c r="P2" i="5"/>
  <c r="O2" i="5"/>
  <c r="N2" i="5"/>
  <c r="M2" i="5"/>
  <c r="L2" i="5"/>
  <c r="K2" i="5"/>
  <c r="J2" i="5"/>
  <c r="H2" i="5"/>
  <c r="G2" i="5"/>
  <c r="BK3" i="5"/>
  <c r="BJ3" i="5"/>
  <c r="BI3" i="5"/>
  <c r="BH3" i="5"/>
  <c r="BG3" i="5"/>
  <c r="BF3" i="5"/>
  <c r="BE3" i="5"/>
  <c r="BD3" i="5"/>
  <c r="AY3" i="5"/>
  <c r="AX3" i="5"/>
  <c r="AW3" i="5"/>
  <c r="AV3" i="5"/>
  <c r="AU3" i="5"/>
  <c r="AT3" i="5"/>
  <c r="AS3" i="5"/>
  <c r="AR3" i="5"/>
  <c r="AQ3" i="5"/>
  <c r="AP3" i="5"/>
  <c r="AK3" i="5"/>
  <c r="AJ3" i="5"/>
  <c r="AI3" i="5"/>
  <c r="AH3" i="5"/>
  <c r="AG3" i="5"/>
  <c r="AF3" i="5"/>
  <c r="AE3" i="5"/>
  <c r="AD3" i="5"/>
  <c r="AC3" i="5"/>
  <c r="AB3" i="5"/>
  <c r="AA3" i="5"/>
  <c r="Z3" i="5"/>
  <c r="Y3" i="5"/>
  <c r="X3" i="5"/>
  <c r="W3" i="5"/>
  <c r="V3" i="5"/>
  <c r="Q3" i="5"/>
  <c r="P3" i="5"/>
  <c r="O3" i="5"/>
  <c r="N3" i="5"/>
  <c r="M3" i="5"/>
  <c r="L3" i="5"/>
  <c r="K3" i="5"/>
  <c r="J3" i="5"/>
  <c r="I3" i="5"/>
  <c r="H3" i="5"/>
  <c r="G3" i="5"/>
  <c r="BK4" i="5"/>
  <c r="F3" i="5"/>
  <c r="F2" i="5"/>
  <c r="B2" i="5"/>
  <c r="B3" i="5"/>
  <c r="AT21" i="2"/>
  <c r="AU24" i="2" s="1"/>
  <c r="AT20" i="2"/>
  <c r="AT3" i="2" s="1"/>
  <c r="AU21" i="2"/>
  <c r="Q21" i="2"/>
  <c r="R21" i="2"/>
  <c r="AE21" i="2"/>
  <c r="AF21" i="2"/>
  <c r="AG21" i="2"/>
  <c r="AU20" i="2"/>
  <c r="Q20" i="2"/>
  <c r="Q3" i="2" s="1"/>
  <c r="R20" i="2"/>
  <c r="AE20" i="2"/>
  <c r="AE3" i="2" s="1"/>
  <c r="AF20" i="2"/>
  <c r="AF3" i="2" s="1"/>
  <c r="AG20" i="2"/>
  <c r="AG3" i="2" s="1"/>
  <c r="L2" i="2"/>
  <c r="AA4" i="5" l="1"/>
  <c r="AA5" i="5" s="1"/>
  <c r="AU23" i="2"/>
  <c r="AU3" i="2" s="1"/>
  <c r="BR4" i="5"/>
  <c r="BR5" i="5" s="1"/>
  <c r="BP4" i="5"/>
  <c r="BP5" i="5" s="1"/>
  <c r="BQ4" i="5"/>
  <c r="BQ5" i="5" s="1"/>
  <c r="BS4" i="5"/>
  <c r="H4" i="5"/>
  <c r="B4" i="5"/>
  <c r="F4" i="5"/>
  <c r="BK5" i="5"/>
  <c r="H5" i="5"/>
  <c r="BH4" i="5"/>
  <c r="BH5" i="5" s="1"/>
  <c r="F5" i="5"/>
  <c r="W4" i="5"/>
  <c r="W5" i="5" s="1"/>
  <c r="AE4" i="5"/>
  <c r="AE5" i="5" s="1"/>
  <c r="AI4" i="5"/>
  <c r="AI5" i="5" s="1"/>
  <c r="BI4" i="5"/>
  <c r="BI5" i="5" s="1"/>
  <c r="I4" i="5"/>
  <c r="I5" i="5" s="1"/>
  <c r="O4" i="5"/>
  <c r="O5" i="5" s="1"/>
  <c r="X4" i="5"/>
  <c r="X5" i="5" s="1"/>
  <c r="AB4" i="5"/>
  <c r="AB5" i="5" s="1"/>
  <c r="AF4" i="5"/>
  <c r="AF5" i="5" s="1"/>
  <c r="AJ4" i="5"/>
  <c r="AJ5" i="5" s="1"/>
  <c r="AQ4" i="5"/>
  <c r="AQ5" i="5" s="1"/>
  <c r="AU4" i="5"/>
  <c r="AU5" i="5" s="1"/>
  <c r="AY4" i="5"/>
  <c r="AY5" i="5" s="1"/>
  <c r="BG4" i="5"/>
  <c r="BG5" i="5" s="1"/>
  <c r="L4" i="5"/>
  <c r="L5" i="5" s="1"/>
  <c r="P4" i="5"/>
  <c r="P5" i="5" s="1"/>
  <c r="Y4" i="5"/>
  <c r="Y5" i="5" s="1"/>
  <c r="AC4" i="5"/>
  <c r="AC5" i="5" s="1"/>
  <c r="AG4" i="5"/>
  <c r="AG5" i="5" s="1"/>
  <c r="AK4" i="5"/>
  <c r="AK5" i="5" s="1"/>
  <c r="AR4" i="5"/>
  <c r="AR5" i="5" s="1"/>
  <c r="AV4" i="5"/>
  <c r="AV5" i="5" s="1"/>
  <c r="BD4" i="5"/>
  <c r="BD5" i="5" s="1"/>
  <c r="G4" i="5"/>
  <c r="G5" i="5" s="1"/>
  <c r="K4" i="5"/>
  <c r="K5" i="5" s="1"/>
  <c r="M4" i="5"/>
  <c r="M5" i="5" s="1"/>
  <c r="AS4" i="5"/>
  <c r="AS5" i="5" s="1"/>
  <c r="AW4" i="5"/>
  <c r="AW5" i="5" s="1"/>
  <c r="BE4" i="5"/>
  <c r="BE5" i="5" s="1"/>
  <c r="Q4" i="5"/>
  <c r="Q5" i="5" s="1"/>
  <c r="BJ4" i="5"/>
  <c r="BJ5" i="5" s="1"/>
  <c r="BF4" i="5"/>
  <c r="BF5" i="5" s="1"/>
  <c r="AX4" i="5"/>
  <c r="AX5" i="5" s="1"/>
  <c r="AT4" i="5"/>
  <c r="AT5" i="5" s="1"/>
  <c r="AP4" i="5"/>
  <c r="AP5" i="5" s="1"/>
  <c r="AH4" i="5"/>
  <c r="AH5" i="5" s="1"/>
  <c r="AD4" i="5"/>
  <c r="AD5" i="5" s="1"/>
  <c r="Z4" i="5"/>
  <c r="Z5" i="5" s="1"/>
  <c r="V4" i="5"/>
  <c r="V5" i="5" s="1"/>
  <c r="N4" i="5"/>
  <c r="N5" i="5" s="1"/>
  <c r="J4" i="5"/>
  <c r="J5" i="5" s="1"/>
  <c r="B2" i="6"/>
  <c r="H2" i="6"/>
  <c r="Q2" i="6"/>
  <c r="P2" i="6"/>
  <c r="N2" i="6"/>
  <c r="M2" i="6"/>
  <c r="L2" i="6"/>
  <c r="K2" i="6"/>
  <c r="I2" i="6"/>
  <c r="G2" i="6"/>
  <c r="F2" i="6"/>
  <c r="D2" i="6"/>
  <c r="C2" i="6"/>
  <c r="R10" i="6"/>
  <c r="R5" i="6"/>
  <c r="O6" i="6"/>
  <c r="R6" i="6"/>
  <c r="R7" i="6"/>
  <c r="R8" i="6"/>
  <c r="R9" i="6"/>
  <c r="R11" i="6"/>
  <c r="R12" i="6"/>
  <c r="R13" i="6"/>
  <c r="R14" i="6"/>
  <c r="R15" i="6"/>
  <c r="R16" i="6"/>
  <c r="R17" i="6"/>
  <c r="R18" i="6"/>
  <c r="R19" i="6"/>
  <c r="R20" i="6"/>
  <c r="R21" i="6"/>
  <c r="R22" i="6"/>
  <c r="R23" i="6"/>
  <c r="R24" i="6"/>
  <c r="R25" i="6"/>
  <c r="R26" i="6"/>
  <c r="R27" i="6"/>
  <c r="R28" i="6"/>
  <c r="R29" i="6"/>
  <c r="R30" i="6"/>
  <c r="R31" i="6"/>
  <c r="R32" i="6"/>
  <c r="R33" i="6"/>
  <c r="R34" i="6"/>
  <c r="R36" i="6"/>
  <c r="R37" i="6"/>
  <c r="R38" i="6"/>
  <c r="R39" i="6"/>
  <c r="R40" i="6"/>
  <c r="R41" i="6"/>
  <c r="R42" i="6"/>
  <c r="R43" i="6"/>
  <c r="R44" i="6"/>
  <c r="R45" i="6"/>
  <c r="R46" i="6"/>
  <c r="R47" i="6"/>
  <c r="R48" i="6"/>
  <c r="O7" i="6"/>
  <c r="O8" i="6"/>
  <c r="O9" i="6"/>
  <c r="O10" i="6"/>
  <c r="O11" i="6"/>
  <c r="O12" i="6"/>
  <c r="O13" i="6"/>
  <c r="O14" i="6"/>
  <c r="O15" i="6"/>
  <c r="O17" i="6"/>
  <c r="O18" i="6"/>
  <c r="O19" i="6"/>
  <c r="O20" i="6"/>
  <c r="O21" i="6"/>
  <c r="O22" i="6"/>
  <c r="O23" i="6"/>
  <c r="O24" i="6"/>
  <c r="O25" i="6"/>
  <c r="O26" i="6"/>
  <c r="O27" i="6"/>
  <c r="O28" i="6"/>
  <c r="O29" i="6"/>
  <c r="O30" i="6"/>
  <c r="O31" i="6"/>
  <c r="O32" i="6"/>
  <c r="O33" i="6"/>
  <c r="O34" i="6"/>
  <c r="O36" i="6"/>
  <c r="O37" i="6"/>
  <c r="O38" i="6"/>
  <c r="O39" i="6"/>
  <c r="O40" i="6"/>
  <c r="O41" i="6"/>
  <c r="O42" i="6"/>
  <c r="O43" i="6"/>
  <c r="O44" i="6"/>
  <c r="O45" i="6"/>
  <c r="O46" i="6"/>
  <c r="O47" i="6"/>
  <c r="O48" i="6"/>
  <c r="O5" i="6"/>
  <c r="J48" i="6"/>
  <c r="J47" i="6"/>
  <c r="J46" i="6"/>
  <c r="J45" i="6"/>
  <c r="J44" i="6"/>
  <c r="J43" i="6"/>
  <c r="J42" i="6"/>
  <c r="J41" i="6"/>
  <c r="J40" i="6"/>
  <c r="J39" i="6"/>
  <c r="J38" i="6"/>
  <c r="J37" i="6"/>
  <c r="J36" i="6"/>
  <c r="J33" i="6"/>
  <c r="J32" i="6"/>
  <c r="J31" i="6"/>
  <c r="J30" i="6"/>
  <c r="J29" i="6"/>
  <c r="J28" i="6"/>
  <c r="J27" i="6"/>
  <c r="J26" i="6"/>
  <c r="J25" i="6"/>
  <c r="J24" i="6"/>
  <c r="J23" i="6"/>
  <c r="J22" i="6"/>
  <c r="J21" i="6"/>
  <c r="J20" i="6"/>
  <c r="J19" i="6"/>
  <c r="J18" i="6"/>
  <c r="J17" i="6"/>
  <c r="J16" i="6"/>
  <c r="J15" i="6"/>
  <c r="J14" i="6"/>
  <c r="J13" i="6"/>
  <c r="J12" i="6"/>
  <c r="J11" i="6"/>
  <c r="J10" i="6"/>
  <c r="J9" i="6"/>
  <c r="J8" i="6"/>
  <c r="S8" i="6" s="1"/>
  <c r="J7" i="6"/>
  <c r="J5" i="6"/>
  <c r="J6" i="6"/>
  <c r="E5" i="6"/>
  <c r="E7" i="6"/>
  <c r="E8" i="6"/>
  <c r="E9" i="6"/>
  <c r="E10" i="6"/>
  <c r="E11" i="6"/>
  <c r="E12" i="6"/>
  <c r="E13" i="6"/>
  <c r="E14" i="6"/>
  <c r="E15" i="6"/>
  <c r="E16" i="6"/>
  <c r="E17" i="6"/>
  <c r="E18" i="6"/>
  <c r="E19" i="6"/>
  <c r="E20" i="6"/>
  <c r="E21" i="6"/>
  <c r="E22" i="6"/>
  <c r="E23" i="6"/>
  <c r="E24" i="6"/>
  <c r="E25" i="6"/>
  <c r="E26" i="6"/>
  <c r="E27" i="6"/>
  <c r="E28" i="6"/>
  <c r="E29" i="6"/>
  <c r="E30" i="6"/>
  <c r="E31" i="6"/>
  <c r="E32" i="6"/>
  <c r="E33" i="6"/>
  <c r="E34" i="6"/>
  <c r="E36" i="6"/>
  <c r="E37" i="6"/>
  <c r="E38" i="6"/>
  <c r="E39" i="6"/>
  <c r="E40" i="6"/>
  <c r="E41" i="6"/>
  <c r="E42" i="6"/>
  <c r="E43" i="6"/>
  <c r="E44" i="6"/>
  <c r="E45" i="6"/>
  <c r="E46" i="6"/>
  <c r="E47" i="6"/>
  <c r="E48" i="6"/>
  <c r="E6" i="6"/>
  <c r="I3" i="1"/>
  <c r="S10" i="6" l="1"/>
  <c r="S5" i="6"/>
  <c r="S11" i="6"/>
  <c r="S19" i="6"/>
  <c r="S27" i="6"/>
  <c r="S36" i="6"/>
  <c r="S44" i="6"/>
  <c r="S46" i="6"/>
  <c r="S38" i="6"/>
  <c r="S29" i="6"/>
  <c r="S21" i="6"/>
  <c r="S13" i="6"/>
  <c r="S47" i="6"/>
  <c r="S39" i="6"/>
  <c r="S30" i="6"/>
  <c r="S22" i="6"/>
  <c r="S14" i="6"/>
  <c r="E2" i="6"/>
  <c r="E3" i="6" s="1"/>
  <c r="S12" i="6"/>
  <c r="S16" i="6"/>
  <c r="S20" i="6"/>
  <c r="S24" i="6"/>
  <c r="S28" i="6"/>
  <c r="S32" i="6"/>
  <c r="S37" i="6"/>
  <c r="S41" i="6"/>
  <c r="S45" i="6"/>
  <c r="O2" i="6"/>
  <c r="O3" i="6" s="1"/>
  <c r="R2" i="6"/>
  <c r="R3" i="6" s="1"/>
  <c r="S7" i="6"/>
  <c r="S15" i="6"/>
  <c r="S23" i="6"/>
  <c r="S31" i="6"/>
  <c r="S40" i="6"/>
  <c r="S48" i="6"/>
  <c r="S42" i="6"/>
  <c r="S33" i="6"/>
  <c r="S25" i="6"/>
  <c r="S17" i="6"/>
  <c r="S9" i="6"/>
  <c r="S43" i="6"/>
  <c r="S34" i="6"/>
  <c r="S26" i="6"/>
  <c r="S18" i="6"/>
  <c r="S6" i="6"/>
  <c r="J2" i="6"/>
  <c r="J3" i="6" s="1"/>
  <c r="D3" i="6"/>
  <c r="BS5" i="5"/>
  <c r="C4" i="5"/>
  <c r="C5" i="5" s="1"/>
  <c r="G3" i="6"/>
  <c r="N3" i="6"/>
  <c r="F3" i="6"/>
  <c r="K3" i="6"/>
  <c r="Q3" i="6"/>
  <c r="M3" i="6"/>
  <c r="I3" i="6"/>
  <c r="C3" i="6"/>
  <c r="P3" i="6"/>
  <c r="L3" i="6"/>
  <c r="H3" i="6"/>
  <c r="BO19" i="2"/>
  <c r="BO18" i="2"/>
  <c r="BO17" i="2"/>
  <c r="BO16" i="2"/>
  <c r="BO15" i="2"/>
  <c r="BO14" i="2"/>
  <c r="BO10" i="2"/>
  <c r="BO9" i="2"/>
  <c r="BO8" i="2"/>
  <c r="BO7" i="2"/>
  <c r="BO6" i="2"/>
  <c r="BO5" i="2"/>
  <c r="BN19" i="2"/>
  <c r="BN18" i="2"/>
  <c r="BN17" i="2"/>
  <c r="BN16" i="2"/>
  <c r="BN15" i="2"/>
  <c r="BN14" i="2"/>
  <c r="BN11" i="2"/>
  <c r="BN10" i="2"/>
  <c r="BN9" i="2"/>
  <c r="BN8" i="2"/>
  <c r="BN7" i="2"/>
  <c r="BN6" i="2"/>
  <c r="BN5" i="2"/>
  <c r="BM19" i="2"/>
  <c r="BM18" i="2"/>
  <c r="BM17" i="2"/>
  <c r="BM16" i="2"/>
  <c r="BM15" i="2"/>
  <c r="BM14" i="2"/>
  <c r="BM11" i="2"/>
  <c r="BM10" i="2"/>
  <c r="BM9" i="2"/>
  <c r="BM8" i="2"/>
  <c r="BM7" i="2"/>
  <c r="BM6" i="2"/>
  <c r="BM5" i="2"/>
  <c r="BM3" i="2" s="1"/>
  <c r="BL5" i="2"/>
  <c r="BK2" i="2"/>
  <c r="BJ2" i="2"/>
  <c r="BI2" i="2"/>
  <c r="BH2" i="2"/>
  <c r="BG2" i="2"/>
  <c r="BF2" i="2"/>
  <c r="BE2" i="2"/>
  <c r="BD2" i="2"/>
  <c r="BL19" i="2"/>
  <c r="BL18" i="2"/>
  <c r="BL17" i="2"/>
  <c r="BL16" i="2"/>
  <c r="BL15" i="2"/>
  <c r="BL14" i="2"/>
  <c r="BL11" i="2"/>
  <c r="BL10" i="2"/>
  <c r="BL9" i="2"/>
  <c r="BL8" i="2"/>
  <c r="BL7" i="2"/>
  <c r="BL6" i="2"/>
  <c r="BC5" i="2"/>
  <c r="BB5" i="2"/>
  <c r="BA5" i="2"/>
  <c r="AZ5" i="2"/>
  <c r="AR2" i="2"/>
  <c r="AQ2" i="2"/>
  <c r="AP2" i="2"/>
  <c r="AO19" i="2"/>
  <c r="AO18" i="2"/>
  <c r="AO17" i="2"/>
  <c r="AO16" i="2"/>
  <c r="AO15" i="2"/>
  <c r="AO14" i="2"/>
  <c r="AO11" i="2"/>
  <c r="AO10" i="2"/>
  <c r="AO9" i="2"/>
  <c r="AO8" i="2"/>
  <c r="AO7" i="2"/>
  <c r="AO6" i="2"/>
  <c r="AO5" i="2"/>
  <c r="AN19" i="2"/>
  <c r="AN18" i="2"/>
  <c r="AN17" i="2"/>
  <c r="AN16" i="2"/>
  <c r="AN15" i="2"/>
  <c r="AN14" i="2"/>
  <c r="AN11" i="2"/>
  <c r="AN10" i="2"/>
  <c r="AN9" i="2"/>
  <c r="AN8" i="2"/>
  <c r="AN7" i="2"/>
  <c r="AN6" i="2"/>
  <c r="AS11" i="2"/>
  <c r="AN5" i="2"/>
  <c r="AM19" i="2"/>
  <c r="AM18" i="2"/>
  <c r="AM17" i="2"/>
  <c r="AM16" i="2"/>
  <c r="AM15" i="2"/>
  <c r="AM14" i="2"/>
  <c r="AM11" i="2"/>
  <c r="AM10" i="2"/>
  <c r="AM9" i="2"/>
  <c r="AM8" i="2"/>
  <c r="AM7" i="2"/>
  <c r="AM6" i="2"/>
  <c r="AM5" i="2"/>
  <c r="AL19" i="2"/>
  <c r="AL18" i="2"/>
  <c r="AL17" i="2"/>
  <c r="AL16" i="2"/>
  <c r="AL15" i="2"/>
  <c r="AL14" i="2"/>
  <c r="AL11" i="2"/>
  <c r="AL10" i="2"/>
  <c r="AL9" i="2"/>
  <c r="AL8" i="2"/>
  <c r="AL7" i="2"/>
  <c r="AL6" i="2"/>
  <c r="AL5" i="2"/>
  <c r="BC19" i="2"/>
  <c r="BS19" i="2" s="1"/>
  <c r="BC18" i="2"/>
  <c r="BS18" i="2" s="1"/>
  <c r="BC17" i="2"/>
  <c r="BS17" i="2" s="1"/>
  <c r="BC16" i="2"/>
  <c r="BS16" i="2" s="1"/>
  <c r="BC15" i="2"/>
  <c r="BS15" i="2" s="1"/>
  <c r="BC14" i="2"/>
  <c r="BS14" i="2" s="1"/>
  <c r="BC11" i="2"/>
  <c r="BS11" i="2" s="1"/>
  <c r="BC10" i="2"/>
  <c r="BS10" i="2" s="1"/>
  <c r="BC9" i="2"/>
  <c r="BS9" i="2" s="1"/>
  <c r="BC8" i="2"/>
  <c r="BS8" i="2" s="1"/>
  <c r="BC7" i="2"/>
  <c r="BS7" i="2" s="1"/>
  <c r="BC6" i="2"/>
  <c r="BS6" i="2" s="1"/>
  <c r="BB19" i="2"/>
  <c r="BB18" i="2"/>
  <c r="BB17" i="2"/>
  <c r="BB16" i="2"/>
  <c r="BB15" i="2"/>
  <c r="BB14" i="2"/>
  <c r="BB11" i="2"/>
  <c r="BB10" i="2"/>
  <c r="BB9" i="2"/>
  <c r="BB8" i="2"/>
  <c r="BB7" i="2"/>
  <c r="BB6" i="2"/>
  <c r="BA19" i="2"/>
  <c r="BA18" i="2"/>
  <c r="BA17" i="2"/>
  <c r="BA16" i="2"/>
  <c r="BA15" i="2"/>
  <c r="BA14" i="2"/>
  <c r="BA10" i="2"/>
  <c r="BA9" i="2"/>
  <c r="BA8" i="2"/>
  <c r="BA7" i="2"/>
  <c r="BA6" i="2"/>
  <c r="AZ19" i="2"/>
  <c r="AZ18" i="2"/>
  <c r="AZ17" i="2"/>
  <c r="AZ16" i="2"/>
  <c r="AZ15" i="2"/>
  <c r="AZ14" i="2"/>
  <c r="AZ11" i="2"/>
  <c r="AZ10" i="2"/>
  <c r="AZ9" i="2"/>
  <c r="AZ8" i="2"/>
  <c r="AZ7" i="2"/>
  <c r="AZ6" i="2"/>
  <c r="Y2" i="2"/>
  <c r="R19" i="2"/>
  <c r="R18" i="2"/>
  <c r="R17" i="2"/>
  <c r="R16" i="2"/>
  <c r="R15" i="2"/>
  <c r="R14" i="2"/>
  <c r="R11" i="2"/>
  <c r="R10" i="2"/>
  <c r="R9" i="2"/>
  <c r="R8" i="2"/>
  <c r="R7" i="2"/>
  <c r="R6" i="2"/>
  <c r="R5" i="2"/>
  <c r="S5" i="2"/>
  <c r="S19" i="2"/>
  <c r="S18" i="2"/>
  <c r="S17" i="2"/>
  <c r="S16" i="2"/>
  <c r="S15" i="2"/>
  <c r="S14" i="2"/>
  <c r="S11" i="2"/>
  <c r="S10" i="2"/>
  <c r="S9" i="2"/>
  <c r="S8" i="2"/>
  <c r="S7" i="2"/>
  <c r="S6" i="2"/>
  <c r="T19" i="2"/>
  <c r="T18" i="2"/>
  <c r="T17" i="2"/>
  <c r="T16" i="2"/>
  <c r="T15" i="2"/>
  <c r="T14" i="2"/>
  <c r="T11" i="2"/>
  <c r="T10" i="2"/>
  <c r="T9" i="2"/>
  <c r="T8" i="2"/>
  <c r="T7" i="2"/>
  <c r="T6" i="2"/>
  <c r="T5" i="2"/>
  <c r="T3" i="2" s="1"/>
  <c r="U17" i="2"/>
  <c r="U16" i="2"/>
  <c r="U15" i="2"/>
  <c r="U14" i="2"/>
  <c r="U11" i="2"/>
  <c r="U10" i="2"/>
  <c r="U9" i="2"/>
  <c r="U8" i="2"/>
  <c r="U7" i="2"/>
  <c r="U19" i="2"/>
  <c r="U18" i="2"/>
  <c r="U6" i="2"/>
  <c r="J2" i="2"/>
  <c r="I2" i="2"/>
  <c r="BH2" i="1"/>
  <c r="BA11" i="2" l="1"/>
  <c r="BQ11" i="2" s="1"/>
  <c r="AS3" i="2"/>
  <c r="BC2" i="2"/>
  <c r="BC3" i="2"/>
  <c r="BO3" i="2"/>
  <c r="S3" i="2"/>
  <c r="BP5" i="2"/>
  <c r="AL3" i="2"/>
  <c r="AO3" i="2"/>
  <c r="AZ3" i="2"/>
  <c r="BL3" i="2"/>
  <c r="BQ5" i="2"/>
  <c r="AM3" i="2"/>
  <c r="BA3" i="2"/>
  <c r="U2" i="2"/>
  <c r="U3" i="2"/>
  <c r="R3" i="2"/>
  <c r="BR5" i="2"/>
  <c r="AN3" i="2"/>
  <c r="BB3" i="2"/>
  <c r="BN3" i="2"/>
  <c r="BL2" i="2"/>
  <c r="BN2" i="2"/>
  <c r="BM2" i="2"/>
  <c r="S2" i="6"/>
  <c r="S3" i="6" s="1"/>
  <c r="BP7" i="2"/>
  <c r="BP11" i="2"/>
  <c r="BP17" i="2"/>
  <c r="BQ6" i="2"/>
  <c r="BQ10" i="2"/>
  <c r="BQ16" i="2"/>
  <c r="BR8" i="2"/>
  <c r="BR14" i="2"/>
  <c r="BR18" i="2"/>
  <c r="BP8" i="2"/>
  <c r="BP14" i="2"/>
  <c r="BP18" i="2"/>
  <c r="BQ7" i="2"/>
  <c r="BQ17" i="2"/>
  <c r="BR9" i="2"/>
  <c r="BR15" i="2"/>
  <c r="BR19" i="2"/>
  <c r="BS5" i="2"/>
  <c r="BS2" i="2" s="1"/>
  <c r="BP9" i="2"/>
  <c r="BP15" i="2"/>
  <c r="BP19" i="2"/>
  <c r="BQ8" i="2"/>
  <c r="BQ14" i="2"/>
  <c r="BQ18" i="2"/>
  <c r="BR6" i="2"/>
  <c r="BR10" i="2"/>
  <c r="BR16" i="2"/>
  <c r="BP6" i="2"/>
  <c r="BP10" i="2"/>
  <c r="BP16" i="2"/>
  <c r="BQ9" i="2"/>
  <c r="BQ15" i="2"/>
  <c r="BQ19" i="2"/>
  <c r="BR7" i="2"/>
  <c r="BR11" i="2"/>
  <c r="BR17" i="2"/>
  <c r="AZ2" i="2"/>
  <c r="BO2" i="2"/>
  <c r="BB2" i="2"/>
  <c r="R2" i="2"/>
  <c r="AS2" i="1"/>
  <c r="M2" i="1"/>
  <c r="J2" i="1"/>
  <c r="BR3" i="2" l="1"/>
  <c r="BS3" i="2"/>
  <c r="BP3" i="2"/>
  <c r="BQ2" i="2"/>
  <c r="BQ3" i="2"/>
  <c r="BR2" i="2"/>
  <c r="BP2" i="2"/>
  <c r="C2" i="5"/>
  <c r="BO14" i="5"/>
  <c r="BN14" i="5"/>
  <c r="BM14" i="5"/>
  <c r="BL14" i="5"/>
  <c r="BC14" i="5"/>
  <c r="BB14" i="5"/>
  <c r="BA14" i="5"/>
  <c r="AZ14" i="5"/>
  <c r="AO14" i="5"/>
  <c r="AN14" i="5"/>
  <c r="AM14" i="5"/>
  <c r="AL14" i="5"/>
  <c r="U14" i="5"/>
  <c r="T14" i="5"/>
  <c r="S14" i="5"/>
  <c r="R14" i="5"/>
  <c r="BO28" i="5"/>
  <c r="BN28" i="5"/>
  <c r="BM28" i="5"/>
  <c r="BL28" i="5"/>
  <c r="BC28" i="5"/>
  <c r="BB28" i="5"/>
  <c r="BA28" i="5"/>
  <c r="AZ28" i="5"/>
  <c r="AO28" i="5"/>
  <c r="AN28" i="5"/>
  <c r="AM28" i="5"/>
  <c r="AL28" i="5"/>
  <c r="U28" i="5"/>
  <c r="T28" i="5"/>
  <c r="S28" i="5"/>
  <c r="R28" i="5"/>
  <c r="BO27" i="5"/>
  <c r="BN27" i="5"/>
  <c r="BM27" i="5"/>
  <c r="BL27" i="5"/>
  <c r="BC27" i="5"/>
  <c r="BB27" i="5"/>
  <c r="BA27" i="5"/>
  <c r="AZ27" i="5"/>
  <c r="AO27" i="5"/>
  <c r="AN27" i="5"/>
  <c r="AM27" i="5"/>
  <c r="AL27" i="5"/>
  <c r="U27" i="5"/>
  <c r="T27" i="5"/>
  <c r="S27" i="5"/>
  <c r="R27" i="5"/>
  <c r="BO8" i="5"/>
  <c r="BN8" i="5"/>
  <c r="BM8" i="5"/>
  <c r="BL8" i="5"/>
  <c r="BC8" i="5"/>
  <c r="BB8" i="5"/>
  <c r="BA8" i="5"/>
  <c r="AZ8" i="5"/>
  <c r="AO8" i="5"/>
  <c r="AN8" i="5"/>
  <c r="AM8" i="5"/>
  <c r="AL8" i="5"/>
  <c r="U8" i="5"/>
  <c r="T8" i="5"/>
  <c r="S8" i="5"/>
  <c r="R8" i="5"/>
  <c r="BO12" i="5"/>
  <c r="BN12" i="5"/>
  <c r="BM12" i="5"/>
  <c r="BL12" i="5"/>
  <c r="BC12" i="5"/>
  <c r="BB12" i="5"/>
  <c r="BA12" i="5"/>
  <c r="AZ12" i="5"/>
  <c r="AO12" i="5"/>
  <c r="AN12" i="5"/>
  <c r="AM12" i="5"/>
  <c r="AL12" i="5"/>
  <c r="U12" i="5"/>
  <c r="T12" i="5"/>
  <c r="S12" i="5"/>
  <c r="R12" i="5"/>
  <c r="BO7" i="5"/>
  <c r="BN7" i="5"/>
  <c r="BM7" i="5"/>
  <c r="BL7" i="5"/>
  <c r="BC7" i="5"/>
  <c r="BB7" i="5"/>
  <c r="BA7" i="5"/>
  <c r="AZ7" i="5"/>
  <c r="AO7" i="5"/>
  <c r="AN7" i="5"/>
  <c r="AM7" i="5"/>
  <c r="AL7" i="5"/>
  <c r="U7" i="5"/>
  <c r="T7" i="5"/>
  <c r="S7" i="5"/>
  <c r="R7" i="5"/>
  <c r="BO24" i="5"/>
  <c r="BN24" i="5"/>
  <c r="BM24" i="5"/>
  <c r="BL24" i="5"/>
  <c r="BC24" i="5"/>
  <c r="BB24" i="5"/>
  <c r="BA24" i="5"/>
  <c r="AZ24" i="5"/>
  <c r="AO24" i="5"/>
  <c r="AN24" i="5"/>
  <c r="AM24" i="5"/>
  <c r="AL24" i="5"/>
  <c r="U24" i="5"/>
  <c r="T24" i="5"/>
  <c r="S24" i="5"/>
  <c r="R24" i="5"/>
  <c r="BO9" i="5"/>
  <c r="BN9" i="5"/>
  <c r="BM9" i="5"/>
  <c r="BL9" i="5"/>
  <c r="BC9" i="5"/>
  <c r="BB9" i="5"/>
  <c r="BA9" i="5"/>
  <c r="AZ9" i="5"/>
  <c r="AO9" i="5"/>
  <c r="AN9" i="5"/>
  <c r="AM9" i="5"/>
  <c r="AL9" i="5"/>
  <c r="U9" i="5"/>
  <c r="T9" i="5"/>
  <c r="S9" i="5"/>
  <c r="R9" i="5"/>
  <c r="BO11" i="5"/>
  <c r="BN11" i="5"/>
  <c r="BM11" i="5"/>
  <c r="BL11" i="5"/>
  <c r="BC11" i="5"/>
  <c r="BB11" i="5"/>
  <c r="BA11" i="5"/>
  <c r="AZ11" i="5"/>
  <c r="AO11" i="5"/>
  <c r="AN11" i="5"/>
  <c r="AM11" i="5"/>
  <c r="AL11" i="5"/>
  <c r="U11" i="5"/>
  <c r="T11" i="5"/>
  <c r="S11" i="5"/>
  <c r="R11" i="5"/>
  <c r="BO15" i="5"/>
  <c r="BN15" i="5"/>
  <c r="BM15" i="5"/>
  <c r="BL15" i="5"/>
  <c r="BC15" i="5"/>
  <c r="BB15" i="5"/>
  <c r="BA15" i="5"/>
  <c r="AZ15" i="5"/>
  <c r="AO15" i="5"/>
  <c r="AN15" i="5"/>
  <c r="AM15" i="5"/>
  <c r="AL15" i="5"/>
  <c r="U15" i="5"/>
  <c r="T15" i="5"/>
  <c r="S15" i="5"/>
  <c r="R15" i="5"/>
  <c r="BO13" i="5"/>
  <c r="BN13" i="5"/>
  <c r="BM13" i="5"/>
  <c r="BL13" i="5"/>
  <c r="BC13" i="5"/>
  <c r="BB13" i="5"/>
  <c r="BA13" i="5"/>
  <c r="AZ13" i="5"/>
  <c r="AO13" i="5"/>
  <c r="AN13" i="5"/>
  <c r="AM13" i="5"/>
  <c r="AL13" i="5"/>
  <c r="U13" i="5"/>
  <c r="T13" i="5"/>
  <c r="S13" i="5"/>
  <c r="R13" i="5"/>
  <c r="BO23" i="5"/>
  <c r="BN23" i="5"/>
  <c r="BM23" i="5"/>
  <c r="BL23" i="5"/>
  <c r="BC23" i="5"/>
  <c r="BB23" i="5"/>
  <c r="BA23" i="5"/>
  <c r="AZ23" i="5"/>
  <c r="AO23" i="5"/>
  <c r="AN23" i="5"/>
  <c r="AM23" i="5"/>
  <c r="AL23" i="5"/>
  <c r="U23" i="5"/>
  <c r="T23" i="5"/>
  <c r="S23" i="5"/>
  <c r="R23" i="5"/>
  <c r="BO22" i="5"/>
  <c r="BN22" i="5"/>
  <c r="BM22" i="5"/>
  <c r="BL22" i="5"/>
  <c r="BC22" i="5"/>
  <c r="BB22" i="5"/>
  <c r="BA22" i="5"/>
  <c r="AZ22" i="5"/>
  <c r="AO22" i="5"/>
  <c r="AN22" i="5"/>
  <c r="AM22" i="5"/>
  <c r="AL22" i="5"/>
  <c r="U22" i="5"/>
  <c r="T22" i="5"/>
  <c r="S22" i="5"/>
  <c r="R22" i="5"/>
  <c r="BO21" i="5"/>
  <c r="BN21" i="5"/>
  <c r="BM21" i="5"/>
  <c r="BL21" i="5"/>
  <c r="BC21" i="5"/>
  <c r="BB21" i="5"/>
  <c r="BA21" i="5"/>
  <c r="AZ21" i="5"/>
  <c r="AO21" i="5"/>
  <c r="AN21" i="5"/>
  <c r="AM21" i="5"/>
  <c r="AL21" i="5"/>
  <c r="U21" i="5"/>
  <c r="T21" i="5"/>
  <c r="S21" i="5"/>
  <c r="R21" i="5"/>
  <c r="BO20" i="5"/>
  <c r="BN20" i="5"/>
  <c r="BM20" i="5"/>
  <c r="BL20" i="5"/>
  <c r="BC20" i="5"/>
  <c r="BB20" i="5"/>
  <c r="BA20" i="5"/>
  <c r="AZ20" i="5"/>
  <c r="AO20" i="5"/>
  <c r="AN20" i="5"/>
  <c r="AM20" i="5"/>
  <c r="AL20" i="5"/>
  <c r="U20" i="5"/>
  <c r="T20" i="5"/>
  <c r="S20" i="5"/>
  <c r="R20" i="5"/>
  <c r="BO19" i="5"/>
  <c r="BN19" i="5"/>
  <c r="BM19" i="5"/>
  <c r="BL19" i="5"/>
  <c r="BC19" i="5"/>
  <c r="BB19" i="5"/>
  <c r="BA19" i="5"/>
  <c r="AZ19" i="5"/>
  <c r="AO19" i="5"/>
  <c r="AN19" i="5"/>
  <c r="AM19" i="5"/>
  <c r="AL19" i="5"/>
  <c r="U19" i="5"/>
  <c r="T19" i="5"/>
  <c r="S19" i="5"/>
  <c r="R19" i="5"/>
  <c r="BO6" i="5"/>
  <c r="BN6" i="5"/>
  <c r="BM6" i="5"/>
  <c r="BL6" i="5"/>
  <c r="BC6" i="5"/>
  <c r="BB6" i="5"/>
  <c r="BA6" i="5"/>
  <c r="AZ6" i="5"/>
  <c r="AO6" i="5"/>
  <c r="AN6" i="5"/>
  <c r="AM6" i="5"/>
  <c r="AL6" i="5"/>
  <c r="U6" i="5"/>
  <c r="T6" i="5"/>
  <c r="S6" i="5"/>
  <c r="R6" i="5"/>
  <c r="BO18" i="5"/>
  <c r="BN18" i="5"/>
  <c r="BM18" i="5"/>
  <c r="BL18" i="5"/>
  <c r="BC18" i="5"/>
  <c r="BB18" i="5"/>
  <c r="BA18" i="5"/>
  <c r="AZ18" i="5"/>
  <c r="AO18" i="5"/>
  <c r="AN18" i="5"/>
  <c r="AM18" i="5"/>
  <c r="AL18" i="5"/>
  <c r="U18" i="5"/>
  <c r="T18" i="5"/>
  <c r="S18" i="5"/>
  <c r="R18" i="5"/>
  <c r="BO17" i="5"/>
  <c r="BN17" i="5"/>
  <c r="BM17" i="5"/>
  <c r="BL17" i="5"/>
  <c r="BC17" i="5"/>
  <c r="BB17" i="5"/>
  <c r="BA17" i="5"/>
  <c r="AZ17" i="5"/>
  <c r="AO17" i="5"/>
  <c r="AN17" i="5"/>
  <c r="AM17" i="5"/>
  <c r="AL17" i="5"/>
  <c r="U17" i="5"/>
  <c r="T17" i="5"/>
  <c r="S17" i="5"/>
  <c r="R17" i="5"/>
  <c r="BO10" i="5"/>
  <c r="BN10" i="5"/>
  <c r="BM10" i="5"/>
  <c r="BL10" i="5"/>
  <c r="BC10" i="5"/>
  <c r="BB10" i="5"/>
  <c r="BA10" i="5"/>
  <c r="AZ10" i="5"/>
  <c r="AO10" i="5"/>
  <c r="AN10" i="5"/>
  <c r="AM10" i="5"/>
  <c r="AL10" i="5"/>
  <c r="U10" i="5"/>
  <c r="T10" i="5"/>
  <c r="S10" i="5"/>
  <c r="R10" i="5"/>
  <c r="BO16" i="5"/>
  <c r="BN16" i="5"/>
  <c r="BM16" i="5"/>
  <c r="BL16" i="5"/>
  <c r="BC16" i="5"/>
  <c r="BB16" i="5"/>
  <c r="BA16" i="5"/>
  <c r="AZ16" i="5"/>
  <c r="AO16" i="5"/>
  <c r="AN16" i="5"/>
  <c r="AM16" i="5"/>
  <c r="AL16" i="5"/>
  <c r="U16" i="5"/>
  <c r="T16" i="5"/>
  <c r="S16" i="5"/>
  <c r="R16" i="5"/>
  <c r="T3" i="5" l="1"/>
  <c r="T2" i="5"/>
  <c r="AN3" i="5"/>
  <c r="BB3" i="5"/>
  <c r="BB2" i="5"/>
  <c r="BN2" i="5"/>
  <c r="BN3" i="5"/>
  <c r="U2" i="5"/>
  <c r="U3" i="5"/>
  <c r="BC3" i="5"/>
  <c r="BC2" i="5"/>
  <c r="BO2" i="5"/>
  <c r="BO3" i="5"/>
  <c r="R2" i="5"/>
  <c r="R3" i="5"/>
  <c r="AL2" i="5"/>
  <c r="AL3" i="5"/>
  <c r="AZ3" i="5"/>
  <c r="AZ2" i="5"/>
  <c r="BL2" i="5"/>
  <c r="BL3" i="5"/>
  <c r="S3" i="5"/>
  <c r="S2" i="5"/>
  <c r="AM2" i="5"/>
  <c r="AM3" i="5"/>
  <c r="BA2" i="5"/>
  <c r="BA3" i="5"/>
  <c r="BM2" i="5"/>
  <c r="BM3" i="5"/>
  <c r="AO2" i="5"/>
  <c r="AO4" i="5" s="1"/>
  <c r="AO5" i="5" s="1"/>
  <c r="AN2" i="5"/>
  <c r="AN4" i="5" s="1"/>
  <c r="BL47" i="1"/>
  <c r="BL46" i="1"/>
  <c r="BL44" i="1"/>
  <c r="BL45" i="1"/>
  <c r="BL43" i="1"/>
  <c r="BL42" i="1"/>
  <c r="BL41" i="1"/>
  <c r="BL40" i="1"/>
  <c r="BL39" i="1"/>
  <c r="BL38" i="1"/>
  <c r="BL37" i="1"/>
  <c r="BL36" i="1"/>
  <c r="BL35" i="1"/>
  <c r="BL34" i="1"/>
  <c r="BL33" i="1"/>
  <c r="BL32" i="1"/>
  <c r="BL31" i="1"/>
  <c r="BL30" i="1"/>
  <c r="BL29" i="1"/>
  <c r="BL28" i="1"/>
  <c r="BL27" i="1"/>
  <c r="BL26" i="1"/>
  <c r="BL25" i="1"/>
  <c r="BL24" i="1"/>
  <c r="BL23" i="1"/>
  <c r="BL22" i="1"/>
  <c r="BL21" i="1"/>
  <c r="BL20" i="1"/>
  <c r="BL19" i="1"/>
  <c r="BL18" i="1"/>
  <c r="BL17" i="1"/>
  <c r="BL16" i="1"/>
  <c r="BL15" i="1"/>
  <c r="BL14" i="1"/>
  <c r="BL13" i="1"/>
  <c r="BL12" i="1"/>
  <c r="BL11" i="1"/>
  <c r="BL10" i="1"/>
  <c r="BL9" i="1"/>
  <c r="BL8" i="1"/>
  <c r="BL7" i="1"/>
  <c r="BL6" i="1"/>
  <c r="BL5" i="1"/>
  <c r="BL4" i="1"/>
  <c r="BD2" i="1"/>
  <c r="AZ47" i="1"/>
  <c r="AZ46" i="1"/>
  <c r="AZ44" i="1"/>
  <c r="AZ45" i="1"/>
  <c r="AZ43" i="1"/>
  <c r="AZ42" i="1"/>
  <c r="AZ41" i="1"/>
  <c r="AZ40" i="1"/>
  <c r="AZ39" i="1"/>
  <c r="AZ38" i="1"/>
  <c r="AZ37" i="1"/>
  <c r="AZ36" i="1"/>
  <c r="AZ35" i="1"/>
  <c r="AZ34" i="1"/>
  <c r="AZ33" i="1"/>
  <c r="AZ32" i="1"/>
  <c r="AZ31" i="1"/>
  <c r="AZ30" i="1"/>
  <c r="AZ29" i="1"/>
  <c r="AZ28" i="1"/>
  <c r="AZ27" i="1"/>
  <c r="AZ26" i="1"/>
  <c r="AZ25" i="1"/>
  <c r="AZ24" i="1"/>
  <c r="AZ23" i="1"/>
  <c r="AZ22" i="1"/>
  <c r="AZ21" i="1"/>
  <c r="AZ20" i="1"/>
  <c r="AZ19" i="1"/>
  <c r="AZ18" i="1"/>
  <c r="AZ17" i="1"/>
  <c r="AZ16" i="1"/>
  <c r="AZ15" i="1"/>
  <c r="AZ14" i="1"/>
  <c r="AZ13" i="1"/>
  <c r="AZ12" i="1"/>
  <c r="AZ11" i="1"/>
  <c r="AZ10" i="1"/>
  <c r="AZ9" i="1"/>
  <c r="AZ8" i="1"/>
  <c r="AZ7" i="1"/>
  <c r="AZ6" i="1"/>
  <c r="AZ5" i="1"/>
  <c r="AZ4" i="1"/>
  <c r="AV2" i="1"/>
  <c r="AR2" i="1"/>
  <c r="AL5" i="1"/>
  <c r="AL47" i="1"/>
  <c r="AL46" i="1"/>
  <c r="AL44" i="1"/>
  <c r="AL45" i="1"/>
  <c r="AL43" i="1"/>
  <c r="AL42" i="1"/>
  <c r="AL41" i="1"/>
  <c r="AL40" i="1"/>
  <c r="AL39" i="1"/>
  <c r="AL38" i="1"/>
  <c r="AL37" i="1"/>
  <c r="AL36" i="1"/>
  <c r="AL35" i="1"/>
  <c r="AL34" i="1"/>
  <c r="AL33" i="1"/>
  <c r="AL32" i="1"/>
  <c r="AL31" i="1"/>
  <c r="AL30" i="1"/>
  <c r="AL29" i="1"/>
  <c r="AL28" i="1"/>
  <c r="AL27" i="1"/>
  <c r="AL26" i="1"/>
  <c r="AL25" i="1"/>
  <c r="AL24" i="1"/>
  <c r="AL23" i="1"/>
  <c r="AL22" i="1"/>
  <c r="AL21" i="1"/>
  <c r="AL20" i="1"/>
  <c r="AL19" i="1"/>
  <c r="AL18" i="1"/>
  <c r="AL17" i="1"/>
  <c r="AL16" i="1"/>
  <c r="AL15" i="1"/>
  <c r="AL14" i="1"/>
  <c r="AL13" i="1"/>
  <c r="AL12" i="1"/>
  <c r="AL11" i="1"/>
  <c r="AL10" i="1"/>
  <c r="AL9" i="1"/>
  <c r="AL8" i="1"/>
  <c r="AL7" i="1"/>
  <c r="AL6" i="1"/>
  <c r="AL4" i="1"/>
  <c r="AH2" i="1"/>
  <c r="AD2" i="1"/>
  <c r="Z2" i="1"/>
  <c r="V2" i="1"/>
  <c r="R47" i="1"/>
  <c r="R46" i="1"/>
  <c r="R44" i="1"/>
  <c r="R41" i="1"/>
  <c r="R40" i="1"/>
  <c r="R36" i="1"/>
  <c r="R33" i="1"/>
  <c r="R30" i="1"/>
  <c r="R29" i="1"/>
  <c r="R28" i="1"/>
  <c r="R25" i="1"/>
  <c r="R20" i="1"/>
  <c r="R19" i="1"/>
  <c r="R18" i="1"/>
  <c r="R16" i="1"/>
  <c r="R14" i="1"/>
  <c r="R12" i="1"/>
  <c r="R11" i="1"/>
  <c r="R9" i="1"/>
  <c r="R8" i="1"/>
  <c r="N2" i="1"/>
  <c r="B2" i="1"/>
  <c r="C2" i="1"/>
  <c r="F2" i="1"/>
  <c r="G2" i="1"/>
  <c r="H2" i="1"/>
  <c r="I2" i="1"/>
  <c r="K2" i="1"/>
  <c r="L2" i="1"/>
  <c r="O2" i="1"/>
  <c r="P2" i="1"/>
  <c r="Q2" i="1"/>
  <c r="W2" i="1"/>
  <c r="X2" i="1"/>
  <c r="Y2" i="1"/>
  <c r="AA2" i="1"/>
  <c r="AB2" i="1"/>
  <c r="AE2" i="1"/>
  <c r="AF2" i="1"/>
  <c r="AG2" i="1"/>
  <c r="AI2" i="1"/>
  <c r="AJ2" i="1"/>
  <c r="AK2" i="1"/>
  <c r="AP2" i="1"/>
  <c r="AQ2" i="1"/>
  <c r="AT2" i="1"/>
  <c r="AU2" i="1"/>
  <c r="AW2" i="1"/>
  <c r="AX2" i="1"/>
  <c r="AY2" i="1"/>
  <c r="BE2" i="1"/>
  <c r="BF2" i="1"/>
  <c r="BG2" i="1"/>
  <c r="BI2" i="1"/>
  <c r="BJ2" i="1"/>
  <c r="BK2" i="1"/>
  <c r="AM4" i="1"/>
  <c r="AN4" i="1"/>
  <c r="AO4" i="1"/>
  <c r="BA4" i="1"/>
  <c r="BB4" i="1"/>
  <c r="BC4" i="1"/>
  <c r="BM4" i="1"/>
  <c r="BN4" i="1"/>
  <c r="BO4" i="1"/>
  <c r="AM5" i="1"/>
  <c r="AN5" i="1"/>
  <c r="AO5" i="1"/>
  <c r="BA5" i="1"/>
  <c r="BB5" i="1"/>
  <c r="BC5" i="1"/>
  <c r="BM5" i="1"/>
  <c r="BN5" i="1"/>
  <c r="BO5" i="1"/>
  <c r="S6" i="1"/>
  <c r="T6" i="1"/>
  <c r="U6" i="1"/>
  <c r="AM6" i="1"/>
  <c r="AN6" i="1"/>
  <c r="AO6" i="1"/>
  <c r="BA6" i="1"/>
  <c r="BB6" i="1"/>
  <c r="BC6" i="1"/>
  <c r="BM6" i="1"/>
  <c r="BN6" i="1"/>
  <c r="BO6" i="1"/>
  <c r="U7" i="1"/>
  <c r="AM7" i="1"/>
  <c r="AN7" i="1"/>
  <c r="AO7" i="1"/>
  <c r="BA7" i="1"/>
  <c r="BB7" i="1"/>
  <c r="BC7" i="1"/>
  <c r="BM7" i="1"/>
  <c r="BN7" i="1"/>
  <c r="BO7" i="1"/>
  <c r="U8" i="1"/>
  <c r="AM8" i="1"/>
  <c r="AN8" i="1"/>
  <c r="AO8" i="1"/>
  <c r="BA8" i="1"/>
  <c r="BB8" i="1"/>
  <c r="BC8" i="1"/>
  <c r="BM8" i="1"/>
  <c r="BN8" i="1"/>
  <c r="BO8" i="1"/>
  <c r="S9" i="1"/>
  <c r="U9" i="1"/>
  <c r="AM9" i="1"/>
  <c r="AN9" i="1"/>
  <c r="AO9" i="1"/>
  <c r="BA9" i="1"/>
  <c r="BB9" i="1"/>
  <c r="BC9" i="1"/>
  <c r="BM9" i="1"/>
  <c r="BN9" i="1"/>
  <c r="BO9" i="1"/>
  <c r="S10" i="1"/>
  <c r="T10" i="1"/>
  <c r="AM10" i="1"/>
  <c r="AN10" i="1"/>
  <c r="AO10" i="1"/>
  <c r="BA10" i="1"/>
  <c r="BB10" i="1"/>
  <c r="BC10" i="1"/>
  <c r="BM10" i="1"/>
  <c r="BN10" i="1"/>
  <c r="BO10" i="1"/>
  <c r="T11" i="1"/>
  <c r="AM11" i="1"/>
  <c r="AN11" i="1"/>
  <c r="AO11" i="1"/>
  <c r="BA11" i="1"/>
  <c r="BB11" i="1"/>
  <c r="BC11" i="1"/>
  <c r="BM11" i="1"/>
  <c r="BN11" i="1"/>
  <c r="BO11" i="1"/>
  <c r="U12" i="1"/>
  <c r="AM12" i="1"/>
  <c r="AN12" i="1"/>
  <c r="AO12" i="1"/>
  <c r="BA12" i="1"/>
  <c r="BB12" i="1"/>
  <c r="BC12" i="1"/>
  <c r="BM12" i="1"/>
  <c r="BN12" i="1"/>
  <c r="BO12" i="1"/>
  <c r="U13" i="1"/>
  <c r="AM13" i="1"/>
  <c r="AN13" i="1"/>
  <c r="AO13" i="1"/>
  <c r="BA13" i="1"/>
  <c r="BB13" i="1"/>
  <c r="BC13" i="1"/>
  <c r="BM13" i="1"/>
  <c r="BN13" i="1"/>
  <c r="BO13" i="1"/>
  <c r="AM14" i="1"/>
  <c r="AN14" i="1"/>
  <c r="AO14" i="1"/>
  <c r="BA14" i="1"/>
  <c r="BB14" i="1"/>
  <c r="BC14" i="1"/>
  <c r="BM14" i="1"/>
  <c r="BN14" i="1"/>
  <c r="BO14" i="1"/>
  <c r="AM15" i="1"/>
  <c r="AN15" i="1"/>
  <c r="AO15" i="1"/>
  <c r="BA15" i="1"/>
  <c r="BB15" i="1"/>
  <c r="BC15" i="1"/>
  <c r="BM15" i="1"/>
  <c r="BN15" i="1"/>
  <c r="BO15" i="1"/>
  <c r="S16" i="1"/>
  <c r="T16" i="1"/>
  <c r="U16" i="1"/>
  <c r="AM16" i="1"/>
  <c r="AN16" i="1"/>
  <c r="AO16" i="1"/>
  <c r="BA16" i="1"/>
  <c r="BB16" i="1"/>
  <c r="BC16" i="1"/>
  <c r="BM16" i="1"/>
  <c r="BN16" i="1"/>
  <c r="BO16" i="1"/>
  <c r="AM17" i="1"/>
  <c r="AN17" i="1"/>
  <c r="AO17" i="1"/>
  <c r="BA17" i="1"/>
  <c r="BB17" i="1"/>
  <c r="BC17" i="1"/>
  <c r="BM17" i="1"/>
  <c r="BN17" i="1"/>
  <c r="BO17" i="1"/>
  <c r="S18" i="1"/>
  <c r="T18" i="1"/>
  <c r="U18" i="1"/>
  <c r="AM18" i="1"/>
  <c r="AN18" i="1"/>
  <c r="AO18" i="1"/>
  <c r="BA18" i="1"/>
  <c r="BB18" i="1"/>
  <c r="BC18" i="1"/>
  <c r="BM18" i="1"/>
  <c r="BN18" i="1"/>
  <c r="BO18" i="1"/>
  <c r="S19" i="1"/>
  <c r="T19" i="1"/>
  <c r="AM19" i="1"/>
  <c r="AN19" i="1"/>
  <c r="AO19" i="1"/>
  <c r="BA19" i="1"/>
  <c r="BB19" i="1"/>
  <c r="BC19" i="1"/>
  <c r="BM19" i="1"/>
  <c r="BN19" i="1"/>
  <c r="BO19" i="1"/>
  <c r="AM20" i="1"/>
  <c r="AN20" i="1"/>
  <c r="AO20" i="1"/>
  <c r="BA20" i="1"/>
  <c r="BB20" i="1"/>
  <c r="BC20" i="1"/>
  <c r="BM20" i="1"/>
  <c r="BN20" i="1"/>
  <c r="BO20" i="1"/>
  <c r="S21" i="1"/>
  <c r="T21" i="1"/>
  <c r="AM21" i="1"/>
  <c r="AN21" i="1"/>
  <c r="AO21" i="1"/>
  <c r="BA21" i="1"/>
  <c r="BB21" i="1"/>
  <c r="BC21" i="1"/>
  <c r="BM21" i="1"/>
  <c r="BN21" i="1"/>
  <c r="BO21" i="1"/>
  <c r="AM22" i="1"/>
  <c r="AN22" i="1"/>
  <c r="AO22" i="1"/>
  <c r="BA22" i="1"/>
  <c r="BB22" i="1"/>
  <c r="BC22" i="1"/>
  <c r="BM22" i="1"/>
  <c r="BN22" i="1"/>
  <c r="BO22" i="1"/>
  <c r="U23" i="1"/>
  <c r="AM23" i="1"/>
  <c r="AN23" i="1"/>
  <c r="AO23" i="1"/>
  <c r="BA23" i="1"/>
  <c r="BB23" i="1"/>
  <c r="BC23" i="1"/>
  <c r="BM23" i="1"/>
  <c r="BN23" i="1"/>
  <c r="BO23" i="1"/>
  <c r="AM24" i="1"/>
  <c r="AN24" i="1"/>
  <c r="AO24" i="1"/>
  <c r="BA24" i="1"/>
  <c r="BB24" i="1"/>
  <c r="BC24" i="1"/>
  <c r="BM24" i="1"/>
  <c r="BN24" i="1"/>
  <c r="BO24" i="1"/>
  <c r="S25" i="1"/>
  <c r="T25" i="1"/>
  <c r="AM25" i="1"/>
  <c r="AN25" i="1"/>
  <c r="AO25" i="1"/>
  <c r="BA25" i="1"/>
  <c r="BB25" i="1"/>
  <c r="BC25" i="1"/>
  <c r="BM25" i="1"/>
  <c r="BN25" i="1"/>
  <c r="BO25" i="1"/>
  <c r="S26" i="1"/>
  <c r="T26" i="1"/>
  <c r="U26" i="1"/>
  <c r="AM26" i="1"/>
  <c r="AN26" i="1"/>
  <c r="AO26" i="1"/>
  <c r="BA26" i="1"/>
  <c r="BB26" i="1"/>
  <c r="BC26" i="1"/>
  <c r="BM26" i="1"/>
  <c r="BN26" i="1"/>
  <c r="BO26" i="1"/>
  <c r="U27" i="1"/>
  <c r="AM27" i="1"/>
  <c r="AN27" i="1"/>
  <c r="AO27" i="1"/>
  <c r="BA27" i="1"/>
  <c r="BB27" i="1"/>
  <c r="BC27" i="1"/>
  <c r="BM27" i="1"/>
  <c r="BN27" i="1"/>
  <c r="BO27" i="1"/>
  <c r="U28" i="1"/>
  <c r="AM28" i="1"/>
  <c r="AN28" i="1"/>
  <c r="AO28" i="1"/>
  <c r="BA28" i="1"/>
  <c r="BB28" i="1"/>
  <c r="BC28" i="1"/>
  <c r="BM28" i="1"/>
  <c r="BN28" i="1"/>
  <c r="BO28" i="1"/>
  <c r="T29" i="1"/>
  <c r="AM29" i="1"/>
  <c r="AN29" i="1"/>
  <c r="AO29" i="1"/>
  <c r="BA29" i="1"/>
  <c r="BB29" i="1"/>
  <c r="BC29" i="1"/>
  <c r="BM29" i="1"/>
  <c r="BN29" i="1"/>
  <c r="BO29" i="1"/>
  <c r="U30" i="1"/>
  <c r="AM30" i="1"/>
  <c r="AN30" i="1"/>
  <c r="AO30" i="1"/>
  <c r="BA30" i="1"/>
  <c r="BB30" i="1"/>
  <c r="BC30" i="1"/>
  <c r="BM30" i="1"/>
  <c r="BN30" i="1"/>
  <c r="BO30" i="1"/>
  <c r="S31" i="1"/>
  <c r="U31" i="1"/>
  <c r="AM31" i="1"/>
  <c r="AN31" i="1"/>
  <c r="AO31" i="1"/>
  <c r="BA31" i="1"/>
  <c r="BB31" i="1"/>
  <c r="BC31" i="1"/>
  <c r="BM31" i="1"/>
  <c r="BN31" i="1"/>
  <c r="BO31" i="1"/>
  <c r="AM32" i="1"/>
  <c r="AN32" i="1"/>
  <c r="AO32" i="1"/>
  <c r="BA32" i="1"/>
  <c r="BB32" i="1"/>
  <c r="BC32" i="1"/>
  <c r="BM32" i="1"/>
  <c r="BN32" i="1"/>
  <c r="BO32" i="1"/>
  <c r="S33" i="1"/>
  <c r="T33" i="1"/>
  <c r="AM33" i="1"/>
  <c r="AN33" i="1"/>
  <c r="AO33" i="1"/>
  <c r="BA33" i="1"/>
  <c r="BB33" i="1"/>
  <c r="BC33" i="1"/>
  <c r="BM33" i="1"/>
  <c r="BN33" i="1"/>
  <c r="BO33" i="1"/>
  <c r="S34" i="1"/>
  <c r="T34" i="1"/>
  <c r="AM34" i="1"/>
  <c r="AN34" i="1"/>
  <c r="AO34" i="1"/>
  <c r="BA34" i="1"/>
  <c r="BB34" i="1"/>
  <c r="BC34" i="1"/>
  <c r="BM34" i="1"/>
  <c r="BN34" i="1"/>
  <c r="BO34" i="1"/>
  <c r="AM35" i="1"/>
  <c r="AN35" i="1"/>
  <c r="AO35" i="1"/>
  <c r="BA35" i="1"/>
  <c r="BB35" i="1"/>
  <c r="BC35" i="1"/>
  <c r="BM35" i="1"/>
  <c r="BN35" i="1"/>
  <c r="BO35" i="1"/>
  <c r="T36" i="1"/>
  <c r="U36" i="1"/>
  <c r="AM36" i="1"/>
  <c r="AN36" i="1"/>
  <c r="AO36" i="1"/>
  <c r="BA36" i="1"/>
  <c r="BB36" i="1"/>
  <c r="BC36" i="1"/>
  <c r="BM36" i="1"/>
  <c r="BN36" i="1"/>
  <c r="BO36" i="1"/>
  <c r="AM37" i="1"/>
  <c r="AN37" i="1"/>
  <c r="AO37" i="1"/>
  <c r="BA37" i="1"/>
  <c r="BB37" i="1"/>
  <c r="BC37" i="1"/>
  <c r="BM37" i="1"/>
  <c r="BN37" i="1"/>
  <c r="BO37" i="1"/>
  <c r="AM38" i="1"/>
  <c r="AN38" i="1"/>
  <c r="AO38" i="1"/>
  <c r="BA38" i="1"/>
  <c r="BB38" i="1"/>
  <c r="BC38" i="1"/>
  <c r="BM38" i="1"/>
  <c r="BN38" i="1"/>
  <c r="BO38" i="1"/>
  <c r="S39" i="1"/>
  <c r="T39" i="1"/>
  <c r="U39" i="1"/>
  <c r="AM39" i="1"/>
  <c r="AN39" i="1"/>
  <c r="AO39" i="1"/>
  <c r="BA39" i="1"/>
  <c r="BB39" i="1"/>
  <c r="BC39" i="1"/>
  <c r="BM39" i="1"/>
  <c r="BN39" i="1"/>
  <c r="BO39" i="1"/>
  <c r="S40" i="1"/>
  <c r="T40" i="1"/>
  <c r="U40" i="1"/>
  <c r="AM40" i="1"/>
  <c r="AN40" i="1"/>
  <c r="AO40" i="1"/>
  <c r="BA40" i="1"/>
  <c r="BB40" i="1"/>
  <c r="BC40" i="1"/>
  <c r="BM40" i="1"/>
  <c r="BN40" i="1"/>
  <c r="BO40" i="1"/>
  <c r="S41" i="1"/>
  <c r="T41" i="1"/>
  <c r="U41" i="1"/>
  <c r="AM41" i="1"/>
  <c r="AN41" i="1"/>
  <c r="AO41" i="1"/>
  <c r="BA41" i="1"/>
  <c r="BB41" i="1"/>
  <c r="BC41" i="1"/>
  <c r="BM41" i="1"/>
  <c r="BN41" i="1"/>
  <c r="BO41" i="1"/>
  <c r="AM42" i="1"/>
  <c r="AN42" i="1"/>
  <c r="AO42" i="1"/>
  <c r="BA42" i="1"/>
  <c r="BB42" i="1"/>
  <c r="BC42" i="1"/>
  <c r="BM42" i="1"/>
  <c r="BN42" i="1"/>
  <c r="BO42" i="1"/>
  <c r="U43" i="1"/>
  <c r="AM43" i="1"/>
  <c r="AN43" i="1"/>
  <c r="AO43" i="1"/>
  <c r="BA43" i="1"/>
  <c r="BB43" i="1"/>
  <c r="BC43" i="1"/>
  <c r="BM43" i="1"/>
  <c r="BN43" i="1"/>
  <c r="BO43" i="1"/>
  <c r="AM45" i="1"/>
  <c r="AN45" i="1"/>
  <c r="AO45" i="1"/>
  <c r="BA45" i="1"/>
  <c r="BB45" i="1"/>
  <c r="BC45" i="1"/>
  <c r="BM45" i="1"/>
  <c r="BN45" i="1"/>
  <c r="BO45" i="1"/>
  <c r="S44" i="1"/>
  <c r="T44" i="1"/>
  <c r="U44" i="1"/>
  <c r="AM44" i="1"/>
  <c r="AN44" i="1"/>
  <c r="AO44" i="1"/>
  <c r="BA44" i="1"/>
  <c r="BB44" i="1"/>
  <c r="BC44" i="1"/>
  <c r="BM44" i="1"/>
  <c r="BN44" i="1"/>
  <c r="BO44" i="1"/>
  <c r="S46" i="1"/>
  <c r="T46" i="1"/>
  <c r="U46" i="1"/>
  <c r="AM46" i="1"/>
  <c r="AN46" i="1"/>
  <c r="AO46" i="1"/>
  <c r="BA46" i="1"/>
  <c r="BB46" i="1"/>
  <c r="BC46" i="1"/>
  <c r="BM46" i="1"/>
  <c r="BN46" i="1"/>
  <c r="BO46" i="1"/>
  <c r="S47" i="1"/>
  <c r="T47" i="1"/>
  <c r="U47" i="1"/>
  <c r="AM47" i="1"/>
  <c r="AN47" i="1"/>
  <c r="AO47" i="1"/>
  <c r="BA47" i="1"/>
  <c r="BB47" i="1"/>
  <c r="BC47" i="1"/>
  <c r="BM47" i="1"/>
  <c r="BN47" i="1"/>
  <c r="BO47" i="1"/>
  <c r="BP7" i="1" l="1"/>
  <c r="BP11" i="1"/>
  <c r="BP15" i="1"/>
  <c r="BP19" i="1"/>
  <c r="BP23" i="1"/>
  <c r="BP27" i="1"/>
  <c r="BP31" i="1"/>
  <c r="BP35" i="1"/>
  <c r="BP39" i="1"/>
  <c r="BP43" i="1"/>
  <c r="BP47" i="1"/>
  <c r="U4" i="5"/>
  <c r="U5" i="5" s="1"/>
  <c r="T4" i="5"/>
  <c r="T5" i="5" s="1"/>
  <c r="BP5" i="1"/>
  <c r="BP6" i="1"/>
  <c r="BP10" i="1"/>
  <c r="BP14" i="1"/>
  <c r="BP18" i="1"/>
  <c r="BP22" i="1"/>
  <c r="BP26" i="1"/>
  <c r="BP30" i="1"/>
  <c r="BP34" i="1"/>
  <c r="BP38" i="1"/>
  <c r="BP42" i="1"/>
  <c r="BP46" i="1"/>
  <c r="BP9" i="1"/>
  <c r="BP13" i="1"/>
  <c r="BP17" i="1"/>
  <c r="BP21" i="1"/>
  <c r="BP25" i="1"/>
  <c r="BP29" i="1"/>
  <c r="BP33" i="1"/>
  <c r="BP37" i="1"/>
  <c r="BP41" i="1"/>
  <c r="BP44" i="1"/>
  <c r="BP8" i="1"/>
  <c r="BP12" i="1"/>
  <c r="BP16" i="1"/>
  <c r="BP20" i="1"/>
  <c r="BP24" i="1"/>
  <c r="BP28" i="1"/>
  <c r="BP32" i="1"/>
  <c r="BP36" i="1"/>
  <c r="BP40" i="1"/>
  <c r="BP45" i="1"/>
  <c r="BS5" i="1"/>
  <c r="BR47" i="1"/>
  <c r="BR46" i="1"/>
  <c r="BR44" i="1"/>
  <c r="BR45" i="1"/>
  <c r="BS43" i="1"/>
  <c r="BQ42" i="1"/>
  <c r="BQ14" i="1"/>
  <c r="BS24" i="1"/>
  <c r="BS21" i="1"/>
  <c r="BS19" i="1"/>
  <c r="BS16" i="1"/>
  <c r="BR41" i="1"/>
  <c r="BR40" i="1"/>
  <c r="BR39" i="1"/>
  <c r="BR38" i="1"/>
  <c r="BS37" i="1"/>
  <c r="BS35" i="1"/>
  <c r="BS33" i="1"/>
  <c r="BR32" i="1"/>
  <c r="BS31" i="1"/>
  <c r="BR30" i="1"/>
  <c r="BR28" i="1"/>
  <c r="BR26" i="1"/>
  <c r="BS9" i="1"/>
  <c r="BS15" i="1"/>
  <c r="BR25" i="1"/>
  <c r="BQ24" i="1"/>
  <c r="BQ21" i="1"/>
  <c r="BQ19" i="1"/>
  <c r="BQ16" i="1"/>
  <c r="BQ15" i="1"/>
  <c r="BS42" i="1"/>
  <c r="BS47" i="1"/>
  <c r="BS46" i="1"/>
  <c r="BS44" i="1"/>
  <c r="BS45" i="1"/>
  <c r="BR42" i="1"/>
  <c r="BS41" i="1"/>
  <c r="BS40" i="1"/>
  <c r="BS39" i="1"/>
  <c r="BS38" i="1"/>
  <c r="BQ36" i="1"/>
  <c r="BQ34" i="1"/>
  <c r="BS32" i="1"/>
  <c r="BS30" i="1"/>
  <c r="BQ29" i="1"/>
  <c r="BS28" i="1"/>
  <c r="BQ27" i="1"/>
  <c r="BS26" i="1"/>
  <c r="BS25" i="1"/>
  <c r="BR24" i="1"/>
  <c r="BS23" i="1"/>
  <c r="BQ22" i="1"/>
  <c r="BR21" i="1"/>
  <c r="BQ20" i="1"/>
  <c r="BR19" i="1"/>
  <c r="BQ18" i="1"/>
  <c r="BQ17" i="1"/>
  <c r="BR16" i="1"/>
  <c r="BR15" i="1"/>
  <c r="BS14" i="1"/>
  <c r="BR12" i="1"/>
  <c r="BR10" i="1"/>
  <c r="BQ9" i="1"/>
  <c r="BR7" i="1"/>
  <c r="BR23" i="1"/>
  <c r="BR14" i="1"/>
  <c r="BS13" i="1"/>
  <c r="BQ12" i="1"/>
  <c r="BS11" i="1"/>
  <c r="BQ10" i="1"/>
  <c r="BS8" i="1"/>
  <c r="BQ7" i="1"/>
  <c r="BS6" i="1"/>
  <c r="BQ47" i="1"/>
  <c r="BQ46" i="1"/>
  <c r="BQ44" i="1"/>
  <c r="BQ45" i="1"/>
  <c r="BR43" i="1"/>
  <c r="BQ41" i="1"/>
  <c r="BQ40" i="1"/>
  <c r="BQ39" i="1"/>
  <c r="BQ38" i="1"/>
  <c r="BR37" i="1"/>
  <c r="BS36" i="1"/>
  <c r="BR35" i="1"/>
  <c r="BS34" i="1"/>
  <c r="BR33" i="1"/>
  <c r="BQ32" i="1"/>
  <c r="BR31" i="1"/>
  <c r="BQ30" i="1"/>
  <c r="BS29" i="1"/>
  <c r="BQ28" i="1"/>
  <c r="BS27" i="1"/>
  <c r="BQ26" i="1"/>
  <c r="BQ25" i="1"/>
  <c r="BQ23" i="1"/>
  <c r="BS22" i="1"/>
  <c r="BS20" i="1"/>
  <c r="BS18" i="1"/>
  <c r="BS17" i="1"/>
  <c r="BR13" i="1"/>
  <c r="BR11" i="1"/>
  <c r="BR8" i="1"/>
  <c r="BR6" i="1"/>
  <c r="BR5" i="1"/>
  <c r="BS4" i="1"/>
  <c r="BQ43" i="1"/>
  <c r="BQ37" i="1"/>
  <c r="BR36" i="1"/>
  <c r="BQ35" i="1"/>
  <c r="BR34" i="1"/>
  <c r="BQ33" i="1"/>
  <c r="BQ31" i="1"/>
  <c r="BR29" i="1"/>
  <c r="BR27" i="1"/>
  <c r="BR22" i="1"/>
  <c r="BR20" i="1"/>
  <c r="BR18" i="1"/>
  <c r="BR17" i="1"/>
  <c r="BQ13" i="1"/>
  <c r="BS12" i="1"/>
  <c r="BQ11" i="1"/>
  <c r="BS10" i="1"/>
  <c r="BR9" i="1"/>
  <c r="BQ8" i="1"/>
  <c r="BS7" i="1"/>
  <c r="BQ6" i="1"/>
  <c r="BQ5" i="1"/>
  <c r="S4" i="5"/>
  <c r="S5" i="5" s="1"/>
  <c r="AZ4" i="5"/>
  <c r="AZ5" i="5" s="1"/>
  <c r="BC4" i="5"/>
  <c r="BC5" i="5" s="1"/>
  <c r="BM4" i="5"/>
  <c r="BM5" i="5" s="1"/>
  <c r="AM4" i="5"/>
  <c r="BA4" i="5"/>
  <c r="BA5" i="5" s="1"/>
  <c r="R4" i="5"/>
  <c r="R5" i="5" s="1"/>
  <c r="AN5" i="5"/>
  <c r="AM5" i="5"/>
  <c r="BN4" i="5"/>
  <c r="BN5" i="5" s="1"/>
  <c r="BL4" i="5"/>
  <c r="BL5" i="5" s="1"/>
  <c r="AL4" i="5"/>
  <c r="AL5" i="5" s="1"/>
  <c r="BO4" i="5"/>
  <c r="BO5" i="5" s="1"/>
  <c r="BB4" i="5"/>
  <c r="BB5" i="5" s="1"/>
  <c r="T2" i="1"/>
  <c r="T3" i="1" s="1"/>
  <c r="R2" i="1"/>
  <c r="R3" i="1" s="1"/>
  <c r="BL2" i="1"/>
  <c r="BL3" i="1" s="1"/>
  <c r="AM2" i="1"/>
  <c r="AM3" i="1" s="1"/>
  <c r="AZ2" i="1"/>
  <c r="AZ3" i="1" s="1"/>
  <c r="AL2" i="1"/>
  <c r="AL3" i="1" s="1"/>
  <c r="BA2" i="1"/>
  <c r="BA3" i="1" s="1"/>
  <c r="U2" i="1"/>
  <c r="U3" i="1" s="1"/>
  <c r="BM2" i="1"/>
  <c r="BM3" i="1" s="1"/>
  <c r="AO2" i="1"/>
  <c r="BC2" i="1"/>
  <c r="BC3" i="1" s="1"/>
  <c r="AN2" i="1"/>
  <c r="AN3" i="1" s="1"/>
  <c r="S2" i="1"/>
  <c r="S3" i="1" s="1"/>
  <c r="BN2" i="1"/>
  <c r="BN3" i="1" s="1"/>
  <c r="BO2" i="1"/>
  <c r="BO3" i="1" s="1"/>
  <c r="BB2" i="1"/>
  <c r="BB3" i="1" s="1"/>
  <c r="P2" i="2"/>
  <c r="BA2" i="2"/>
  <c r="AY2" i="2"/>
  <c r="AX2" i="2"/>
  <c r="AW2" i="2"/>
  <c r="AV2" i="2"/>
  <c r="AT2" i="2"/>
  <c r="AS2" i="2"/>
  <c r="AO2" i="2"/>
  <c r="AN2" i="2"/>
  <c r="AM2" i="2"/>
  <c r="AL2" i="2"/>
  <c r="AK2" i="2"/>
  <c r="AJ2" i="2"/>
  <c r="AI2" i="2"/>
  <c r="AH2" i="2"/>
  <c r="AD2" i="2"/>
  <c r="AB2" i="2"/>
  <c r="AA2" i="2"/>
  <c r="Z2" i="2"/>
  <c r="X2" i="2"/>
  <c r="W2" i="2"/>
  <c r="V2" i="2"/>
  <c r="T2" i="2"/>
  <c r="S2" i="2"/>
  <c r="O2" i="2"/>
  <c r="N2" i="2"/>
  <c r="K2" i="2"/>
  <c r="H2" i="2"/>
  <c r="G2" i="2"/>
  <c r="F2" i="2"/>
  <c r="C2" i="2"/>
  <c r="B2" i="2"/>
  <c r="AO3" i="1" l="1"/>
  <c r="BS2" i="1"/>
  <c r="BS3" i="1" s="1"/>
  <c r="BQ2" i="1"/>
  <c r="BQ3" i="1" s="1"/>
  <c r="BR2" i="1"/>
  <c r="BR3" i="1" s="1"/>
  <c r="BP2" i="1"/>
  <c r="BP3"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Barclay Shoemaker</author>
  </authors>
  <commentList>
    <comment ref="D46" authorId="0" shapeId="0" xr:uid="{947E14BE-3B43-6F45-9640-C8E2C1E34D53}">
      <text>
        <r>
          <rPr>
            <b/>
            <sz val="10"/>
            <color rgb="FF000000"/>
            <rFont val="Tahoma"/>
            <family val="2"/>
          </rPr>
          <t>Barclay Shoemaker:</t>
        </r>
        <r>
          <rPr>
            <sz val="10"/>
            <color rgb="FF000000"/>
            <rFont val="Tahoma"/>
            <family val="2"/>
          </rPr>
          <t xml:space="preserve">
</t>
        </r>
        <r>
          <rPr>
            <sz val="10"/>
            <color rgb="FF000000"/>
            <rFont val="Calibri"/>
            <family val="2"/>
          </rPr>
          <t xml:space="preserve">In Warwick, we don’t have Chinese Studies, but only minor degree of Chinese where students only take 3-5 hours of language class, while learning other modern languages or Economics/Linguistics/Politics and International Studies as their major.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Barclay Shoemaker</author>
  </authors>
  <commentList>
    <comment ref="D18" authorId="0" shapeId="0" xr:uid="{7D6B55EE-C444-BD4D-9870-F9501880078F}">
      <text>
        <r>
          <rPr>
            <b/>
            <sz val="10"/>
            <color rgb="FF000000"/>
            <rFont val="Tahoma"/>
            <family val="2"/>
          </rPr>
          <t>Barclay Shoemaker:</t>
        </r>
        <r>
          <rPr>
            <sz val="10"/>
            <color rgb="FF000000"/>
            <rFont val="Tahoma"/>
            <family val="2"/>
          </rPr>
          <t xml:space="preserve">
</t>
        </r>
        <r>
          <rPr>
            <sz val="10"/>
            <color rgb="FF000000"/>
            <rFont val="Calibri"/>
            <family val="2"/>
          </rPr>
          <t xml:space="preserve">In Warwick, we don’t have Chinese Studies, but only minor degree of Chinese where students only take 3-5 hours of language class, while learning other modern languages or Economics/Linguistics/Politics and International Studies as their major.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Barclay Shoemaker</author>
  </authors>
  <commentList>
    <comment ref="D49" authorId="0" shapeId="0" xr:uid="{A05CAF92-CAF4-A34D-A017-1F78B92C1D07}">
      <text>
        <r>
          <rPr>
            <b/>
            <sz val="10"/>
            <color rgb="FF000000"/>
            <rFont val="Tahoma"/>
            <family val="2"/>
          </rPr>
          <t>Barclay Shoemaker:</t>
        </r>
        <r>
          <rPr>
            <sz val="10"/>
            <color rgb="FF000000"/>
            <rFont val="Tahoma"/>
            <family val="2"/>
          </rPr>
          <t xml:space="preserve">
</t>
        </r>
        <r>
          <rPr>
            <sz val="10"/>
            <color rgb="FF000000"/>
            <rFont val="Calibri"/>
            <family val="2"/>
          </rPr>
          <t xml:space="preserve">In Warwick, we don’t have Chinese Studies, but only minor degree of Chinese where students only take 3-5 hours of language class, while learning other modern languages or Economics/Linguistics/Politics and International Studies as their major. </t>
        </r>
      </text>
    </comment>
  </commentList>
</comments>
</file>

<file path=xl/sharedStrings.xml><?xml version="1.0" encoding="utf-8"?>
<sst xmlns="http://schemas.openxmlformats.org/spreadsheetml/2006/main" count="740" uniqueCount="223">
  <si>
    <t>University Name</t>
  </si>
  <si>
    <t>Reply Received</t>
  </si>
  <si>
    <t>King's College London</t>
  </si>
  <si>
    <t>London School of Economics</t>
  </si>
  <si>
    <t>Manchester Metropolitan</t>
  </si>
  <si>
    <t>SOAS</t>
  </si>
  <si>
    <t>N</t>
  </si>
  <si>
    <t>PG Only</t>
  </si>
  <si>
    <t>Confucius Institute</t>
  </si>
  <si>
    <t>MA Chinese-English Translation and Professional Practice</t>
  </si>
  <si>
    <t>F/T Staff 2019/20</t>
  </si>
  <si>
    <t>P/T Staff 2019/20</t>
  </si>
  <si>
    <t>F/T UG Single H 2018/19</t>
  </si>
  <si>
    <t>F/T UG Single H 2019/20</t>
  </si>
  <si>
    <t>F/T Taught PG 2018/19</t>
  </si>
  <si>
    <t>P/T UG Single H 2018/19</t>
  </si>
  <si>
    <t>P/T UG Single H 2019/20</t>
  </si>
  <si>
    <t>P/T Taught PG 2018/19</t>
  </si>
  <si>
    <t>P/T Taught PG 2019/20</t>
  </si>
  <si>
    <t>Courses Offered Undergraduate 2020-21</t>
  </si>
  <si>
    <t>P/T Staff 2020/21</t>
  </si>
  <si>
    <t>F/T Staff 2020/21</t>
  </si>
  <si>
    <t>F/T UG Single H 2020/21</t>
  </si>
  <si>
    <t>P/T UG Single H 2020/21</t>
  </si>
  <si>
    <t>P/T Taught PG 2020/21</t>
  </si>
  <si>
    <t>F/T Staff 2018/19</t>
  </si>
  <si>
    <t>P/T Staff 2018/19</t>
  </si>
  <si>
    <t>F/T Taught PG 2019/20</t>
  </si>
  <si>
    <t>F/T Taught PG 2020/21</t>
  </si>
  <si>
    <t>Mandarin (PGDE - Graduates only)</t>
  </si>
  <si>
    <t>International Business with Mandarin</t>
  </si>
  <si>
    <t>Aberdeen</t>
  </si>
  <si>
    <t>Aston</t>
  </si>
  <si>
    <t>History and Mandarin Chinese
Politics and Mandarin Chinese
Sociology and Mandarin Chinese
International Relations and Mandarin Chinese
International Business and Modern Languages Mandarin Chinese</t>
  </si>
  <si>
    <t>pending</t>
  </si>
  <si>
    <t>Bangor</t>
  </si>
  <si>
    <t>Chinese and French
Chinese and German
Chinese and Italian
Chinese and Linguistics
Chinese and Spanish
Economics and Chinese
French with Chinese
German with Chinese
Spanish with Chinese
Business Studies and Chinese
Chinese and Creative Studies
Chinese and Cymraeg (Welsh)
Chinese and French with German
Chinese and French with Italian
Chinese and French with Spanish
Chinese and German with French
Chinese and German with Italian
Chinese and German with Spanish
Chinese and Italian with French
Chinese and Italian with German
Chinese and Italian with Spanish
Chinese and Spanish with French
Chinese and Spanish with German
Chinese and Spanish with Italian
English Language and Chinese
English Literature and Chinese
Film Studies and Chinese
Law with Chinese (International Experience)</t>
  </si>
  <si>
    <t>MA Translating for Business and International Institutions</t>
  </si>
  <si>
    <t>F/T UG Joint H 2020/21</t>
  </si>
  <si>
    <t>F/T UG Joint H 2019/20</t>
  </si>
  <si>
    <t>F/T UG Joint H 2018/19</t>
  </si>
  <si>
    <t>F/T PGR 2018/19</t>
  </si>
  <si>
    <t>F/T PGR 2019/20</t>
  </si>
  <si>
    <t>F/T PGR 2020/21</t>
  </si>
  <si>
    <t>P/T PGR 2018/19</t>
  </si>
  <si>
    <t>P/T PGR 2019/20</t>
  </si>
  <si>
    <t>P/T PGR 2020/21</t>
  </si>
  <si>
    <t>P/T UG Joint H 2020/21</t>
  </si>
  <si>
    <t>P/T UG Joint H 2019/20</t>
  </si>
  <si>
    <t>P/T UG Joint H 2018/19</t>
  </si>
  <si>
    <t>STAFF TOTAL 2018/19</t>
  </si>
  <si>
    <t>STAFF TOTAL 2019/20</t>
  </si>
  <si>
    <t>STAFF TOTAL 2020/21</t>
  </si>
  <si>
    <t>TOTAL UG STUDENTS 2018/19</t>
  </si>
  <si>
    <t>TOTAL UG STUDENTS 2019/20</t>
  </si>
  <si>
    <t>TOTAL UG STUDENTS 2020/21</t>
  </si>
  <si>
    <t>TOTAL TAUGHT PG 2018/19</t>
  </si>
  <si>
    <t>TOTAL TAUGHT PG 2019/20</t>
  </si>
  <si>
    <t>TOTAL TAUGHT PG 2020/21</t>
  </si>
  <si>
    <t>TOTALS</t>
  </si>
  <si>
    <t>TOTAL PGR 2018/19</t>
  </si>
  <si>
    <t>TOTAL PGR 2019/20</t>
  </si>
  <si>
    <t>TOTAL PGR 2020/21</t>
  </si>
  <si>
    <t>ALL CREDIT BEARING Yr 1 2020/21</t>
  </si>
  <si>
    <t>ALL NON CREDIT BEARING all yrs 2020/21</t>
  </si>
  <si>
    <t>MA Chinese to English Translation</t>
  </si>
  <si>
    <t>Modern Languages (4 years)
Modern Languages and English
Modern Languages and History of Art
Modern Languages and Music
Modern Languages with Business Management</t>
  </si>
  <si>
    <t>Birmingham</t>
  </si>
  <si>
    <t>Bristol</t>
  </si>
  <si>
    <t>Cambridge</t>
  </si>
  <si>
    <t>Asian and Middle Eastern Studies</t>
  </si>
  <si>
    <t>Cardiff</t>
  </si>
  <si>
    <t>Chinese
Modern Chinese</t>
  </si>
  <si>
    <t>Central Lancashire</t>
  </si>
  <si>
    <t>Law with Chinese
TESOL and Chinese
Business Management and Chinese
English Literature and Chinese
Asia Pacific Studies - Chinese
English Language and Linguistics and Chinese
Modern Languages (Chinese and German)
Modern Languages (Chinese and Russian)
Modern Languages (Chinese and Spanish)
Modern Languages (French and Chinese)
Modern Languages (Japanese and Chinese)
Business Management and Chinese (Foundation Entry)
International Business Communication with Chinese (Top-Up)
English for International Corporate Communication with Chinese (Top-Up)
English Language and Linguistics and Modern Languages (Foundation entry)
English Literature and Modern Languages (Foundation entry)</t>
  </si>
  <si>
    <t>Chinese and Economics
Chinese and French
Chinese and German
Chinese and Politics
Chinese and Spanish
Chinese and English Language
Chinese and International Development Studies
Chinese and Theology and Religious Studies
Chinese Studies and International Relations</t>
  </si>
  <si>
    <t>Chester</t>
  </si>
  <si>
    <t>De Montfort</t>
  </si>
  <si>
    <t>Education Studies with Mandarin
English Language with Mandarin
English Literature with Mandarin
History with Mandarin
Media and Communication with Mandarin</t>
  </si>
  <si>
    <t>Chinese Studies (with Year Abroad)
Chinese Studies (with Year Abroad) with Foundation</t>
  </si>
  <si>
    <t>Durham</t>
  </si>
  <si>
    <t>Edge Hill</t>
  </si>
  <si>
    <t>Edinburgh</t>
  </si>
  <si>
    <t>PGDE Chinese</t>
  </si>
  <si>
    <t>Chinese
Chinese and French
Chinese and German
Chinese and History
Chinese and Linguistics
Chinese and Spanish
Chinese and Russian Studies
International Business with Chinese
History of Art and Chinese Studies</t>
  </si>
  <si>
    <t>Essex</t>
  </si>
  <si>
    <t>Exeter</t>
  </si>
  <si>
    <t>Classical Studies and Modern Languages
Film &amp; Television Studies and Modern Languages
Modern Languages
Philosophy and Modern Languages</t>
  </si>
  <si>
    <t>MA Translation Studies</t>
  </si>
  <si>
    <t>Glasgow</t>
  </si>
  <si>
    <t>MSc Chinese Studies</t>
  </si>
  <si>
    <t>Goldsmiths</t>
  </si>
  <si>
    <t>Sociology and Chinese
International Relations and Chinese</t>
  </si>
  <si>
    <t>Heriot-Watt</t>
  </si>
  <si>
    <t>International Business Management &amp; Languages (Chinese)</t>
  </si>
  <si>
    <t>Hertfordshire</t>
  </si>
  <si>
    <t>English Language with Japanese or Mandarin
English Literature with Japanese or Mandarin
History with Japanese or Mandarin
Philosophy with Japanese or Mandarin</t>
  </si>
  <si>
    <t>Hull</t>
  </si>
  <si>
    <t>Chinese Studies
Chinese Studies with Foundation Year</t>
  </si>
  <si>
    <t>Keele</t>
  </si>
  <si>
    <t>PhD Chinese Studies
MSc China and Globalisation</t>
  </si>
  <si>
    <t>Lancaster</t>
  </si>
  <si>
    <t>Linguistics with Chinese
Philosophy with Chinese
Politics with Chinese
English Language with Chinese
French Studies with Chinese
German Studies with Chinese
Religious Studies with Chinese
Spanish Studies with Chinese
Linguistics with Chinese (Placement Year)
Philosophy with Chinese (Placement Year)
Politics with Chinese (Placement Year)
English Language with Chinese (Placement Year)</t>
  </si>
  <si>
    <t>Arabic and Chinese
Chinese (Modern)
Chinese and Portuguese
Chinese and Russian A
Chinese and Italian B
Chinese and Japanese Studies
Chinese and Russian B
Chinese and Thai Studies
Asia Pacific Studies and Chinese
Chinese and East Asian Religions and Cultures
Languages and Cultures
Languages, Cultures and Business
Languages, Cultures and Economics</t>
  </si>
  <si>
    <t>Leeds</t>
  </si>
  <si>
    <t>MA Chinese and Management
MA East Asian Cultures and Societies (Language Pathway)
MRes East Asian Studies</t>
  </si>
  <si>
    <t>Liverpool</t>
  </si>
  <si>
    <t>Archaeology with Chinese
Archaeology with Chinese
Business with Chinese
Classics with Chinese
Criminology with Chinese
Economics with Chinese
Egyptology with Chinese
English with Chinese
French with Chinese
German with Chinese
History with Chinese
Italian with Chinese
Law with Chinese</t>
  </si>
  <si>
    <t>International Relations and Chinese</t>
  </si>
  <si>
    <t>MSc LSE-Fudan Double Degree in Financial Statistics and Chinese Economy
MSc China in Comparative Perspective
MSc LSE-Fudan Double Degree in the Global Political Economy of China and Europe</t>
  </si>
  <si>
    <t>Business with Mandarin Chinese
English with Mandarin Chinese
French with Mandarin Chinese
Linguistics with Mandarin Chinese
Spanish with Mandarin Chinese
TESOL with Mandarin Chinese
International Business with Mandarin Chinese
International Relations with Mandarin Chinese
Multimedia Journalism with Mandarin Chinese
English with Mandarin Chinese (with Foundation Year)
French with Mandarin Chinese (with Foundation Year)
Linguistics with Mandarin Chinese (with Foundation Year)
Spanish with Mandarin Chinese (with Foundation Year)
TESOL with Mandarin Chinese (with Foundation Year)
International Relations with Mandarin Chinese (with Foundation Year)</t>
  </si>
  <si>
    <t>Manchester</t>
  </si>
  <si>
    <t>Chinese and Japanese
Chinese and Linguistics
Chinese Studies
French and Chinese
German and Chinese
Italian and Chinese
Politics and Chinese
Portuguese and Chinese
Russian and Chinese
Spanish and Chinese
Art History and Chinese
English Language and Chinese
Film Studies and Chinese
Modern Language and Business &amp; Management (Chinese)
International Disaster Management and Humanitarian Response and Chinese</t>
  </si>
  <si>
    <t>PhD Chinese Studies</t>
  </si>
  <si>
    <t>Business Management with Mandarin (4 Year)
International Tourism Management with Mandarin</t>
  </si>
  <si>
    <t>Middlesex</t>
  </si>
  <si>
    <t>Newcastle</t>
  </si>
  <si>
    <t>Chinese or Japanese Studies
Linguistics with Japanese/Chinese
International Business Management with Placement
Modern Languages
Modern Languages and Business Studies
Modern Languages and Linguistics
Modern Languages, Translation and Interpreting</t>
  </si>
  <si>
    <t>MLitt Chinese Studies
MA Interpreting
MA Translating
MA Translating and Interpreting</t>
  </si>
  <si>
    <t>Nottingham Trent</t>
  </si>
  <si>
    <t>Mandarin Chinese and Global Studies</t>
  </si>
  <si>
    <t>Nottingham</t>
  </si>
  <si>
    <t>French and Contemporary Chinese Studies
German and Contemporary Chinese Studies
History and Contemporary Chinese Studies
Russian and Contemporary Chinese Studies
Spanish and Contemporary Chinese Studies
Modern Languages with Business</t>
  </si>
  <si>
    <t>MRes Contemporary Chinese Studies
PhD Contemporary Chinese Studies
MA Chinese to English Translation and Interpreting
MA Teaching Chinese to Speakers of Other Languages (TCSOL)</t>
  </si>
  <si>
    <t>Oxford</t>
  </si>
  <si>
    <t>BA Chinese and various graduate programs in the Faculty of Oriental Studies (Humanities)</t>
  </si>
  <si>
    <t>International Development and Languages (Chinese, French, Spanish)
International Relations and Languages (Chinese, French, German, Italian, Spanish)
Applied Languages (Chinese, French, German, Italian, Spanish, English as a Foreign Language)
Modern Languages</t>
  </si>
  <si>
    <t>Portsmouth</t>
  </si>
  <si>
    <t>Queens Belfast</t>
  </si>
  <si>
    <t>Regents</t>
  </si>
  <si>
    <t>International Business (Mandarin Chinese)</t>
  </si>
  <si>
    <t>Sheffield</t>
  </si>
  <si>
    <t>Chinese Studies
Chinese Studies and History
Chinese Studies with Japanese
Law (with Chinese Law)
Chinese Studies and Business Management</t>
  </si>
  <si>
    <t>Chinese and Linguistics
Chinese Studies
Economics and Chinese
English and Chinese
History and Chinese
Law and Chinese
Music and Chinese
Politics and Chinese
Religions and Chinese
Chinese (Modern and Classical)
Chinese and Japanese Studies
Chinese and Korean Studies
Chinese and World Philosophies
Development Studies and Chinese
International Relations and Chinese
Japanese and Chinese Studies
Social Anthropology and Chinese
Korean and Chinese Studies
Chinese and History of Art/Archaeology</t>
  </si>
  <si>
    <t>Southampton</t>
  </si>
  <si>
    <t>No official degrees but students can take a credited module in Mandarin through the Confucius Institute</t>
  </si>
  <si>
    <t>Swansea</t>
  </si>
  <si>
    <t>English-Chinese Translation and Interpreting
Modern Languages</t>
  </si>
  <si>
    <t>MA Chinese to English Translation and Language Teaching</t>
  </si>
  <si>
    <t>Ulster</t>
  </si>
  <si>
    <t>Trinity St David</t>
  </si>
  <si>
    <t>Chinese Studies
Chinese Studies and Anthropology
Chinese Studies and English
Chinese Studies and Heritage
Chinese Studies and History
Chinese Studies and Philosophy
Chinese Studies and Medieval Studies
Chinese Studies and Religious Studies
Chinese Studies with Education Studies
Chinese Studies with Foundation Year
Sinology</t>
  </si>
  <si>
    <t>Warwick</t>
  </si>
  <si>
    <t>French with Chinese
German with Chinese
Italian with Chinese
Linguistics with Chinese
Hispanic Studies with Chinese
Politics and International Studies with Chinese</t>
  </si>
  <si>
    <t>Westminster</t>
  </si>
  <si>
    <t>Chinese and Linguistics
Chinese and Linguistics
Chinese and English Language
Chinese and English Language
Chinese and English Literature
Chinese and English Literature
Chinese and Global Communication
Chinese and International Business
Chinese and International Relations
Chinese and International Relations
Chinese and Global Communication with Foundation</t>
  </si>
  <si>
    <t>Notes</t>
  </si>
  <si>
    <t>HESA Data 2017/18</t>
  </si>
  <si>
    <t>HESA Data 2018/19</t>
  </si>
  <si>
    <t>HESA Data 2019/20</t>
  </si>
  <si>
    <t>Courses Offered Postgraduate 2020-21</t>
  </si>
  <si>
    <t>MSt Contemporary China Studies and associated doctoral programme in the Oxford School of Global and Area Studies (Social Sciences)                           MSc Contemporary Chinese Studies</t>
  </si>
  <si>
    <t>MA Chinese Studies
MA Advanced Chinese Studies
PhD Chinese and Inner Asian Studies
MA Chinese Studies (Literature Pathway)
MSc Contemporary China Studies
MSc International Management (China)
MSc Politics of China
MA Sinology
MA Taiwan Studies</t>
  </si>
  <si>
    <t>No official degrees but students can take a credited module in Mandarin</t>
  </si>
  <si>
    <t>F/T Staff 2017/18</t>
  </si>
  <si>
    <t>Kent</t>
  </si>
  <si>
    <t>P/T Staff 2017/18</t>
  </si>
  <si>
    <t>STAFF TOTAL 2017/18</t>
  </si>
  <si>
    <t>F/T UG Single H 2017/18</t>
  </si>
  <si>
    <t>F/T UG Joint H 2017/18</t>
  </si>
  <si>
    <t>F/T Taught PG 2017/18</t>
  </si>
  <si>
    <t>F/T PGR 2017/18</t>
  </si>
  <si>
    <t>P/T UG Single H 2017/18</t>
  </si>
  <si>
    <t>P/T UG Joint H 2017/18</t>
  </si>
  <si>
    <t>P/T Taught PG 2017/18</t>
  </si>
  <si>
    <t>P/T PGR 2017/18</t>
  </si>
  <si>
    <t>TOTAL UG STUDENTS 2017/18</t>
  </si>
  <si>
    <t>TOTAL TAUGHT PG 2017/18</t>
  </si>
  <si>
    <t>TOTAL PGR 2017/18</t>
  </si>
  <si>
    <t>without CI</t>
  </si>
  <si>
    <t>CI gain %</t>
  </si>
  <si>
    <t>TOTAL ALL STUDENTS 2020/21</t>
  </si>
  <si>
    <t>TOTAL ALL STUDENTS 2017/18</t>
  </si>
  <si>
    <t>TOTAL ALL STUDENTS 2018/19</t>
  </si>
  <si>
    <t>TOTAL ALL STUDENTS 2019/20</t>
  </si>
  <si>
    <t>Avg/HEI</t>
  </si>
  <si>
    <t>HESA All Students 2017/18</t>
  </si>
  <si>
    <t>HESA All Students 2018/19</t>
  </si>
  <si>
    <t>HESA All Students 2019/20</t>
  </si>
  <si>
    <t>Programme began in 2018 but 2021 is the final year of entry and the degree is being taught out as part of the closure of all Modern Languages UG degree programmes, including all credit-bearing language core and optional modules on all programmes. A Chinese language element will contine to be on offer as part of the MA Translation.</t>
  </si>
  <si>
    <t>TOTAL UG &amp; PG STUDENTS</t>
  </si>
  <si>
    <t>TOTAL PGR</t>
  </si>
  <si>
    <t>P/T PGR</t>
  </si>
  <si>
    <t>F/T PGR</t>
  </si>
  <si>
    <t>TOTAL TAUGHT PG</t>
  </si>
  <si>
    <t>P/T Taught PG</t>
  </si>
  <si>
    <t>F/T Taught PG</t>
  </si>
  <si>
    <t>ALL NON CREDIT BEARING all yrs</t>
  </si>
  <si>
    <t>ALL CREDIT BEARING Yr 1</t>
  </si>
  <si>
    <t>P/T UG Joint H</t>
  </si>
  <si>
    <t>F/T UG Joint H</t>
  </si>
  <si>
    <t>P/T UG Single H</t>
  </si>
  <si>
    <t>F/T UG Single H</t>
  </si>
  <si>
    <t>STAFF TOTAL</t>
  </si>
  <si>
    <r>
      <t xml:space="preserve">NB: Data given in </t>
    </r>
    <r>
      <rPr>
        <i/>
        <sz val="10"/>
        <color rgb="FFFF0000"/>
        <rFont val="Arial"/>
        <family val="2"/>
      </rPr>
      <t>red</t>
    </r>
    <r>
      <rPr>
        <i/>
        <sz val="10"/>
        <color theme="1"/>
        <rFont val="Arial"/>
        <family val="2"/>
      </rPr>
      <t>/italics is for the 2019-20 academic year. </t>
    </r>
  </si>
  <si>
    <t>Average/HEI</t>
  </si>
  <si>
    <t>Chinese language is offered as credit bearing modules under the University-Wide Language Programme and attracts 40 to 60 undergraduates a year at three levels, mostly beginner.</t>
  </si>
  <si>
    <t>The CI offers 3 terms of non-credit language, with some students progressing through all levels.</t>
  </si>
  <si>
    <t xml:space="preserve">Includes only those on Chinese studies programmes. A total of 201 students took Chinese language modules in 2020-21.		</t>
  </si>
  <si>
    <t>3-4 Postgraduate Teaching Assistants are employed during term time.</t>
  </si>
  <si>
    <t>MSc International Relations was not taught 2020-21, but this degree will include Global China from 2021-22.</t>
  </si>
  <si>
    <t>2 F/T staff employed by Hull, 1 seconded to the CI. PT tutor teaches a credit bearing module to non-degree students. Chinese studies degree was withdrawn for 2020/21 and is being taught out.</t>
  </si>
  <si>
    <t>PGR figures include those writing up.</t>
  </si>
  <si>
    <t>Students of non credit bearing Chinese language include local people as well as University students. JH introduced in 2020/21.</t>
  </si>
  <si>
    <t>A further 4 F/T staff contribute from other departments (Archaeology, History, Philosophy, Politics). 2 permanent staff in Dept of Languages, Cultures and Film (LCF) are employed 50% in LCF and 50% in the CI. CI provides 3 of the 4 staff for non credit-bearing Open Languages Mandarin.</t>
  </si>
  <si>
    <t>LSE planned to start a BSc in Chinese Language and International Relations in 2020/21.</t>
  </si>
  <si>
    <t>60-80 students taking credit-bearing electives, recorded here as Yr 1</t>
  </si>
  <si>
    <t>Elementary Chinese in the Language Centre is entirely separate from the UG degree. F/T PGT: This number has changed a lot because MSc Contemporary China Studies (25 students) does not include language, so does not fit the UCCL definition of Chinese studies. F/T PGR: Includes only students supervised by staff in Oriental Studies, not in Area Studies.</t>
  </si>
  <si>
    <t>Provided a narrative account of offerings, but no numbers.</t>
  </si>
  <si>
    <t>There are no new JH students in Chinese due to a change of programme.</t>
  </si>
  <si>
    <t>Sheffield listed PGT enrolments and staffing on 7 modules that might be deemed 'Chinese studies', despite there being no dedicated programme. The data here takes the mean of these PGT enrolments as the overall PGT figure to allow for duplication of the same students on different modules, though this seems likely to be an underestimate. These data do not include the staff listed, as they do not appear to have been included in previous years.</t>
  </si>
  <si>
    <t>There are no Chinese studies UG degrees, but UGs in Modern Languages can take Chinese modules. There are BA and MA Chinese-English Translation and Interpreting, designed for speakers of Chinese as a first language.</t>
  </si>
  <si>
    <t xml:space="preserve">Chinese offered as a minor. In 2020-21, there are 71 students registered for UG Chinese programmes including year abroad. The figure for PG students is based on MA Translation and Interpreting (Chinese-English). </t>
  </si>
  <si>
    <t>Chinese offered as a minor in Modern Languages and others including Linguistics with Chinese, Modern languages and Economics, Politics and International Relations with Chinese, enrolling a total of around 50 students taking Chinese.</t>
  </si>
  <si>
    <t>Up</t>
  </si>
  <si>
    <t>Down</t>
  </si>
  <si>
    <t>Differences</t>
  </si>
  <si>
    <t>Students w CI</t>
  </si>
  <si>
    <t xml:space="preserve">Department of Chinese has been broken up and staff and student smoved to other departments - the last batch of single honours chinese students graduated 2019-20. Data here taken from 5 Schools/Departments (CLAS, SPIR, SSP, NUBS, Humanities). Non-credit-bearing language options are provided by the Confucius Institute - these data are not included here. </t>
  </si>
  <si>
    <t>TOTAL UG DEGREE STUDENTS</t>
  </si>
  <si>
    <t>Information obtained only from Modern Languages this year. There are postgraduates, and students taking non credit-bearing classes, but these numbers were not available.</t>
  </si>
  <si>
    <t>Numbers in red repeat last year's figures to compensate for significant missing numbers this year</t>
  </si>
  <si>
    <t>Cardiff is new to Chinese studies and the first cohort graduated in 2020-21.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</si>
</sst>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0"/>
      <color theme="1"/>
      <name val="Arial"/>
      <family val="2"/>
    </font>
    <font>
      <sz val="8"/>
      <name val="Calibri"/>
      <family val="2"/>
      <scheme val="minor"/>
    </font>
    <font>
      <sz val="10"/>
      <color rgb="FF000000"/>
      <name val="Tahoma"/>
      <family val="2"/>
    </font>
    <font>
      <b/>
      <sz val="10"/>
      <color rgb="FF000000"/>
      <name val="Tahoma"/>
      <family val="2"/>
    </font>
    <font>
      <sz val="10"/>
      <name val="Arial"/>
      <family val="2"/>
    </font>
    <font>
      <b/>
      <sz val="10"/>
      <name val="Arial"/>
      <family val="2"/>
    </font>
    <font>
      <sz val="10"/>
      <color rgb="FF000000"/>
      <name val="Arial"/>
      <family val="2"/>
    </font>
    <font>
      <b/>
      <sz val="10"/>
      <color theme="1"/>
      <name val="Arial"/>
      <family val="2"/>
    </font>
    <font>
      <sz val="10"/>
      <color rgb="FF000000"/>
      <name val="Calibri"/>
      <family val="2"/>
    </font>
    <font>
      <i/>
      <sz val="10"/>
      <color theme="1"/>
      <name val="Arial"/>
      <family val="2"/>
    </font>
    <font>
      <sz val="10"/>
      <color rgb="FF201F1E"/>
      <name val="Arial"/>
      <family val="2"/>
    </font>
    <font>
      <sz val="10"/>
      <color theme="5" tint="0.79998168889431442"/>
      <name val="Arial"/>
      <family val="2"/>
    </font>
    <font>
      <sz val="10"/>
      <color rgb="FF000000"/>
      <name val="Verdana"/>
      <family val="2"/>
    </font>
    <font>
      <i/>
      <sz val="10"/>
      <name val="Arial"/>
      <family val="2"/>
    </font>
    <font>
      <sz val="10"/>
      <color rgb="FFFF0000"/>
      <name val="Arial"/>
      <family val="2"/>
    </font>
    <font>
      <i/>
      <sz val="10"/>
      <color rgb="FFFF0000"/>
      <name val="Arial"/>
      <family val="2"/>
    </font>
  </fonts>
  <fills count="19">
    <fill>
      <patternFill patternType="none"/>
    </fill>
    <fill>
      <patternFill patternType="gray125"/>
    </fill>
    <fill>
      <patternFill patternType="solid">
        <fgColor rgb="FF00B0F0"/>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00B050"/>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FF9300"/>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4" tint="0.79998168889431442"/>
        <bgColor indexed="64"/>
      </patternFill>
    </fill>
    <fill>
      <patternFill patternType="solid">
        <fgColor theme="4" tint="0.3999755851924192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double">
        <color theme="1"/>
      </top>
      <bottom style="thin">
        <color indexed="64"/>
      </bottom>
      <diagonal/>
    </border>
    <border>
      <left style="thin">
        <color indexed="64"/>
      </left>
      <right style="thin">
        <color indexed="64"/>
      </right>
      <top style="slantDashDot">
        <color auto="1"/>
      </top>
      <bottom style="slantDashDot">
        <color auto="1"/>
      </bottom>
      <diagonal/>
    </border>
    <border>
      <left style="thin">
        <color indexed="64"/>
      </left>
      <right style="thin">
        <color indexed="64"/>
      </right>
      <top style="thin">
        <color indexed="64"/>
      </top>
      <bottom style="slantDashDot">
        <color auto="1"/>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slantDashDot">
        <color auto="1"/>
      </top>
      <bottom/>
      <diagonal/>
    </border>
    <border>
      <left style="thin">
        <color indexed="64"/>
      </left>
      <right style="thin">
        <color indexed="64"/>
      </right>
      <top style="thick">
        <color indexed="64"/>
      </top>
      <bottom style="slantDashDot">
        <color auto="1"/>
      </bottom>
      <diagonal/>
    </border>
    <border>
      <left/>
      <right/>
      <top style="thin">
        <color auto="1"/>
      </top>
      <bottom style="thin">
        <color auto="1"/>
      </bottom>
      <diagonal/>
    </border>
  </borders>
  <cellStyleXfs count="2">
    <xf numFmtId="0" fontId="0" fillId="0" borderId="0">
      <alignment vertical="center" wrapText="1"/>
      <protection locked="0"/>
    </xf>
    <xf numFmtId="0" fontId="12" fillId="0" borderId="0"/>
  </cellStyleXfs>
  <cellXfs count="151">
    <xf numFmtId="0" fontId="0" fillId="0" borderId="0" xfId="0">
      <alignment vertical="center" wrapText="1"/>
      <protection locked="0"/>
    </xf>
    <xf numFmtId="0" fontId="0" fillId="0" borderId="1" xfId="0" applyFont="1" applyBorder="1" applyAlignment="1">
      <alignment vertical="center" wrapText="1"/>
      <protection locked="0"/>
    </xf>
    <xf numFmtId="0" fontId="0" fillId="0" borderId="1" xfId="0" applyFont="1" applyFill="1" applyBorder="1" applyAlignment="1">
      <alignment vertical="center" wrapText="1"/>
      <protection locked="0"/>
    </xf>
    <xf numFmtId="0" fontId="0" fillId="4" borderId="1" xfId="0" applyFont="1" applyFill="1" applyBorder="1" applyAlignment="1">
      <alignment vertical="center" wrapText="1"/>
      <protection locked="0"/>
    </xf>
    <xf numFmtId="0" fontId="0" fillId="8" borderId="1" xfId="0" applyFont="1" applyFill="1" applyBorder="1" applyAlignment="1">
      <alignment vertical="center" wrapText="1"/>
      <protection locked="0"/>
    </xf>
    <xf numFmtId="0" fontId="0" fillId="9" borderId="1" xfId="0" applyFont="1" applyFill="1" applyBorder="1" applyAlignment="1">
      <alignment vertical="center" wrapText="1"/>
      <protection locked="0"/>
    </xf>
    <xf numFmtId="0" fontId="0" fillId="0" borderId="0" xfId="0" applyFont="1" applyFill="1" applyAlignment="1">
      <alignment vertical="center" wrapText="1"/>
      <protection locked="0"/>
    </xf>
    <xf numFmtId="0" fontId="0" fillId="0" borderId="0" xfId="0" applyFont="1" applyAlignment="1">
      <alignment vertical="center" wrapText="1"/>
      <protection locked="0"/>
    </xf>
    <xf numFmtId="0" fontId="7" fillId="6" borderId="4" xfId="0" applyFont="1" applyFill="1" applyBorder="1" applyAlignment="1">
      <alignment vertical="center" wrapText="1"/>
      <protection locked="0"/>
    </xf>
    <xf numFmtId="0" fontId="7" fillId="3" borderId="4" xfId="0" applyFont="1" applyFill="1" applyBorder="1" applyAlignment="1">
      <alignment vertical="center" wrapText="1"/>
      <protection locked="0"/>
    </xf>
    <xf numFmtId="0" fontId="7" fillId="10" borderId="4" xfId="0" applyFont="1" applyFill="1" applyBorder="1" applyAlignment="1">
      <alignment vertical="center" wrapText="1"/>
      <protection locked="0"/>
    </xf>
    <xf numFmtId="0" fontId="7" fillId="7" borderId="4" xfId="0" applyFont="1" applyFill="1" applyBorder="1" applyAlignment="1">
      <alignment vertical="center" wrapText="1"/>
      <protection locked="0"/>
    </xf>
    <xf numFmtId="0" fontId="7" fillId="5" borderId="4" xfId="0" applyFont="1" applyFill="1" applyBorder="1" applyAlignment="1">
      <alignment vertical="center" wrapText="1"/>
      <protection locked="0"/>
    </xf>
    <xf numFmtId="0" fontId="5" fillId="3" borderId="4" xfId="0" applyFont="1" applyFill="1" applyBorder="1" applyAlignment="1">
      <alignment vertical="center" wrapText="1"/>
      <protection locked="0"/>
    </xf>
    <xf numFmtId="0" fontId="5" fillId="2" borderId="4" xfId="0" applyFont="1" applyFill="1" applyBorder="1" applyAlignment="1">
      <alignment vertical="center" wrapText="1"/>
      <protection locked="0"/>
    </xf>
    <xf numFmtId="0" fontId="5" fillId="5" borderId="4" xfId="0" applyFont="1" applyFill="1" applyBorder="1" applyAlignment="1">
      <alignment vertical="center" wrapText="1"/>
      <protection locked="0"/>
    </xf>
    <xf numFmtId="0" fontId="5" fillId="10" borderId="4" xfId="0" applyFont="1" applyFill="1" applyBorder="1" applyAlignment="1">
      <alignment vertical="center" wrapText="1"/>
      <protection locked="0"/>
    </xf>
    <xf numFmtId="0" fontId="5" fillId="6" borderId="4" xfId="0" applyFont="1" applyFill="1" applyBorder="1" applyAlignment="1">
      <alignment vertical="center" wrapText="1"/>
      <protection locked="0"/>
    </xf>
    <xf numFmtId="0" fontId="5" fillId="7" borderId="4" xfId="0" applyFont="1" applyFill="1" applyBorder="1" applyAlignment="1">
      <alignment vertical="center" wrapText="1"/>
      <protection locked="0"/>
    </xf>
    <xf numFmtId="0" fontId="7" fillId="0" borderId="4" xfId="0" applyFont="1" applyBorder="1" applyAlignment="1">
      <alignment vertical="center" wrapText="1"/>
      <protection locked="0"/>
    </xf>
    <xf numFmtId="0" fontId="7" fillId="9" borderId="4" xfId="0" applyFont="1" applyFill="1" applyBorder="1" applyAlignment="1">
      <alignment vertical="center" wrapText="1"/>
      <protection locked="0"/>
    </xf>
    <xf numFmtId="0" fontId="7" fillId="4" borderId="4" xfId="0" applyFont="1" applyFill="1" applyBorder="1" applyAlignment="1">
      <alignment vertical="center" wrapText="1"/>
      <protection locked="0"/>
    </xf>
    <xf numFmtId="0" fontId="7" fillId="8" borderId="4" xfId="0" applyFont="1" applyFill="1" applyBorder="1" applyAlignment="1">
      <alignment vertical="center" wrapText="1"/>
      <protection locked="0"/>
    </xf>
    <xf numFmtId="0" fontId="7" fillId="8" borderId="2" xfId="0" applyFont="1" applyFill="1" applyBorder="1" applyAlignment="1">
      <alignment vertical="center" wrapText="1"/>
      <protection locked="0"/>
    </xf>
    <xf numFmtId="0" fontId="7" fillId="0" borderId="0" xfId="0" applyFont="1" applyFill="1" applyAlignment="1">
      <alignment vertical="center" wrapText="1"/>
      <protection locked="0"/>
    </xf>
    <xf numFmtId="0" fontId="7" fillId="8" borderId="0" xfId="0" applyFont="1" applyFill="1" applyAlignment="1">
      <alignment vertical="center" wrapText="1"/>
      <protection locked="0"/>
    </xf>
    <xf numFmtId="0" fontId="0" fillId="9" borderId="0" xfId="0" applyFont="1" applyFill="1" applyAlignment="1">
      <alignment vertical="center" wrapText="1"/>
      <protection locked="0"/>
    </xf>
    <xf numFmtId="0" fontId="7" fillId="9" borderId="2" xfId="0" applyFont="1" applyFill="1" applyBorder="1" applyAlignment="1">
      <alignment vertical="center" wrapText="1"/>
      <protection locked="0"/>
    </xf>
    <xf numFmtId="0" fontId="7" fillId="9" borderId="0" xfId="0" applyFont="1" applyFill="1" applyAlignment="1">
      <alignment vertical="center" wrapText="1"/>
      <protection locked="0"/>
    </xf>
    <xf numFmtId="0" fontId="0" fillId="4" borderId="0" xfId="0" applyFont="1" applyFill="1" applyAlignment="1">
      <alignment vertical="center" wrapText="1"/>
      <protection locked="0"/>
    </xf>
    <xf numFmtId="0" fontId="7" fillId="4" borderId="2" xfId="0" applyFont="1" applyFill="1" applyBorder="1" applyAlignment="1">
      <alignment vertical="center" wrapText="1"/>
      <protection locked="0"/>
    </xf>
    <xf numFmtId="0" fontId="7" fillId="4" borderId="1" xfId="0" applyFont="1" applyFill="1" applyBorder="1" applyAlignment="1">
      <alignment vertical="center" wrapText="1"/>
      <protection locked="0"/>
    </xf>
    <xf numFmtId="0" fontId="7" fillId="4" borderId="0" xfId="0" applyFont="1" applyFill="1" applyAlignment="1">
      <alignment vertical="center" wrapText="1"/>
      <protection locked="0"/>
    </xf>
    <xf numFmtId="0" fontId="0" fillId="0" borderId="3" xfId="0" applyFont="1" applyFill="1" applyBorder="1" applyAlignment="1">
      <alignment vertical="center" wrapText="1"/>
      <protection locked="0"/>
    </xf>
    <xf numFmtId="0" fontId="0" fillId="8" borderId="0" xfId="0" applyFont="1" applyFill="1" applyAlignment="1">
      <alignment vertical="center" wrapText="1"/>
      <protection locked="0"/>
    </xf>
    <xf numFmtId="0" fontId="7" fillId="0" borderId="4" xfId="0" applyFont="1" applyFill="1" applyBorder="1" applyAlignment="1">
      <alignment vertical="center" wrapText="1"/>
      <protection locked="0"/>
    </xf>
    <xf numFmtId="0" fontId="7" fillId="0" borderId="2" xfId="0" applyFont="1" applyFill="1" applyBorder="1" applyAlignment="1">
      <alignment vertical="center" wrapText="1"/>
      <protection locked="0"/>
    </xf>
    <xf numFmtId="0" fontId="7" fillId="0" borderId="1" xfId="0" applyFont="1" applyFill="1" applyBorder="1" applyAlignment="1">
      <alignment vertical="center" wrapText="1"/>
      <protection locked="0"/>
    </xf>
    <xf numFmtId="0" fontId="7" fillId="9" borderId="1" xfId="0" applyFont="1" applyFill="1" applyBorder="1" applyAlignment="1">
      <alignment vertical="center" wrapText="1"/>
      <protection locked="0"/>
    </xf>
    <xf numFmtId="0" fontId="7" fillId="8" borderId="1" xfId="0" applyFont="1" applyFill="1" applyBorder="1" applyAlignment="1">
      <alignment vertical="center" wrapText="1"/>
      <protection locked="0"/>
    </xf>
    <xf numFmtId="0" fontId="11" fillId="9" borderId="1" xfId="0" applyFont="1" applyFill="1" applyBorder="1" applyAlignment="1">
      <alignment vertical="center" wrapText="1"/>
      <protection locked="0"/>
    </xf>
    <xf numFmtId="0" fontId="0" fillId="0" borderId="1" xfId="0" applyFont="1" applyBorder="1" applyAlignment="1" applyProtection="1">
      <alignment vertical="center" wrapText="1"/>
    </xf>
    <xf numFmtId="0" fontId="4" fillId="11" borderId="1" xfId="0" applyFont="1" applyFill="1" applyBorder="1" applyAlignment="1">
      <alignment vertical="center" wrapText="1"/>
      <protection locked="0"/>
    </xf>
    <xf numFmtId="0" fontId="13" fillId="0" borderId="1" xfId="1" applyFont="1" applyBorder="1" applyAlignment="1">
      <alignment vertical="center" wrapText="1"/>
    </xf>
    <xf numFmtId="0" fontId="4" fillId="0" borderId="1" xfId="0" applyFont="1" applyFill="1" applyBorder="1" applyAlignment="1">
      <alignment vertical="center" wrapText="1"/>
      <protection locked="0"/>
    </xf>
    <xf numFmtId="0" fontId="4" fillId="0" borderId="1" xfId="0" applyFont="1" applyBorder="1" applyAlignment="1">
      <alignment vertical="center" wrapText="1"/>
      <protection locked="0"/>
    </xf>
    <xf numFmtId="0" fontId="4" fillId="0" borderId="1" xfId="0" applyFont="1" applyBorder="1" applyAlignment="1" applyProtection="1">
      <alignment vertical="center" wrapText="1"/>
    </xf>
    <xf numFmtId="0" fontId="0" fillId="11" borderId="1" xfId="0" applyFont="1" applyFill="1" applyBorder="1" applyAlignment="1">
      <alignment vertical="center" wrapText="1"/>
      <protection locked="0"/>
    </xf>
    <xf numFmtId="0" fontId="0" fillId="0" borderId="1" xfId="1" applyFont="1" applyBorder="1" applyAlignment="1">
      <alignment vertical="center" wrapText="1"/>
    </xf>
    <xf numFmtId="0" fontId="6" fillId="0" borderId="1" xfId="0" applyFont="1" applyBorder="1" applyAlignment="1">
      <alignment vertical="center" wrapText="1"/>
      <protection locked="0"/>
    </xf>
    <xf numFmtId="0" fontId="10" fillId="0" borderId="1" xfId="0" applyFont="1" applyBorder="1" applyAlignment="1">
      <alignment vertical="center" wrapText="1"/>
      <protection locked="0"/>
    </xf>
    <xf numFmtId="0" fontId="6" fillId="0" borderId="1" xfId="0" applyFont="1" applyBorder="1" applyAlignment="1" applyProtection="1">
      <alignment vertical="center" wrapText="1"/>
    </xf>
    <xf numFmtId="0" fontId="0" fillId="0" borderId="1" xfId="0" applyFont="1" applyFill="1" applyBorder="1" applyAlignment="1" applyProtection="1">
      <alignment vertical="center" wrapText="1"/>
    </xf>
    <xf numFmtId="0" fontId="0" fillId="0" borderId="1" xfId="1" applyFont="1" applyFill="1" applyBorder="1" applyAlignment="1">
      <alignment vertical="center" wrapText="1"/>
    </xf>
    <xf numFmtId="0" fontId="5" fillId="0" borderId="2" xfId="0" applyFont="1" applyBorder="1" applyAlignment="1">
      <alignment vertical="center" wrapText="1"/>
      <protection locked="0"/>
    </xf>
    <xf numFmtId="0" fontId="7" fillId="0" borderId="2" xfId="0" applyFont="1" applyBorder="1" applyAlignment="1">
      <alignment vertical="center" wrapText="1"/>
      <protection locked="0"/>
    </xf>
    <xf numFmtId="0" fontId="5" fillId="0" borderId="4" xfId="0" applyFont="1" applyBorder="1" applyAlignment="1">
      <alignment vertical="center" wrapText="1"/>
      <protection locked="0"/>
    </xf>
    <xf numFmtId="0" fontId="7" fillId="0" borderId="1" xfId="0" applyFont="1" applyBorder="1" applyAlignment="1">
      <alignment vertical="center" wrapText="1"/>
      <protection locked="0"/>
    </xf>
    <xf numFmtId="0" fontId="5" fillId="0" borderId="4" xfId="0" applyFont="1" applyFill="1" applyBorder="1" applyAlignment="1">
      <alignment vertical="center" wrapText="1"/>
      <protection locked="0"/>
    </xf>
    <xf numFmtId="0" fontId="0" fillId="12" borderId="1" xfId="0" applyFont="1" applyFill="1" applyBorder="1" applyAlignment="1">
      <alignment vertical="center" wrapText="1"/>
      <protection locked="0"/>
    </xf>
    <xf numFmtId="0" fontId="5" fillId="13" borderId="4" xfId="0" applyFont="1" applyFill="1" applyBorder="1" applyAlignment="1">
      <alignment vertical="center" wrapText="1"/>
      <protection locked="0"/>
    </xf>
    <xf numFmtId="0" fontId="5" fillId="14" borderId="4" xfId="0" applyFont="1" applyFill="1" applyBorder="1" applyAlignment="1">
      <alignment vertical="center" wrapText="1"/>
      <protection locked="0"/>
    </xf>
    <xf numFmtId="0" fontId="7" fillId="15" borderId="4" xfId="0" applyFont="1" applyFill="1" applyBorder="1" applyAlignment="1">
      <alignment vertical="center" wrapText="1"/>
      <protection locked="0"/>
    </xf>
    <xf numFmtId="0" fontId="7" fillId="15" borderId="1" xfId="0" applyFont="1" applyFill="1" applyBorder="1" applyAlignment="1">
      <alignment vertical="center" wrapText="1"/>
      <protection locked="0"/>
    </xf>
    <xf numFmtId="0" fontId="0" fillId="15" borderId="1" xfId="0" applyFont="1" applyFill="1" applyBorder="1" applyAlignment="1">
      <alignment vertical="center" wrapText="1"/>
      <protection locked="0"/>
    </xf>
    <xf numFmtId="0" fontId="5" fillId="16" borderId="4" xfId="0" applyFont="1" applyFill="1" applyBorder="1" applyAlignment="1">
      <alignment vertical="center" wrapText="1"/>
      <protection locked="0"/>
    </xf>
    <xf numFmtId="0" fontId="7" fillId="16" borderId="4" xfId="0" applyFont="1" applyFill="1" applyBorder="1" applyAlignment="1">
      <alignment vertical="center" wrapText="1"/>
      <protection locked="0"/>
    </xf>
    <xf numFmtId="0" fontId="7" fillId="13" borderId="4" xfId="0" applyFont="1" applyFill="1" applyBorder="1" applyAlignment="1">
      <alignment vertical="center" wrapText="1"/>
      <protection locked="0"/>
    </xf>
    <xf numFmtId="0" fontId="7" fillId="0" borderId="0" xfId="0" applyFont="1" applyAlignment="1">
      <alignment vertical="center" wrapText="1"/>
      <protection locked="0"/>
    </xf>
    <xf numFmtId="2" fontId="7" fillId="0" borderId="2" xfId="0" applyNumberFormat="1" applyFont="1" applyBorder="1" applyAlignment="1">
      <alignment vertical="center" wrapText="1"/>
      <protection locked="0"/>
    </xf>
    <xf numFmtId="0" fontId="7" fillId="18" borderId="0" xfId="0" applyFont="1" applyFill="1" applyAlignment="1">
      <alignment vertical="center" wrapText="1"/>
      <protection locked="0"/>
    </xf>
    <xf numFmtId="0" fontId="15" fillId="0" borderId="0" xfId="0" applyFont="1" applyAlignment="1">
      <alignment vertical="center" wrapText="1"/>
      <protection locked="0"/>
    </xf>
    <xf numFmtId="0" fontId="0" fillId="17" borderId="0" xfId="0" applyFont="1" applyFill="1" applyAlignment="1">
      <alignment vertical="center" wrapText="1"/>
      <protection locked="0"/>
    </xf>
    <xf numFmtId="0" fontId="0" fillId="0" borderId="0" xfId="0" applyFont="1" applyAlignment="1" applyProtection="1">
      <alignment vertical="center" wrapText="1"/>
    </xf>
    <xf numFmtId="0" fontId="7" fillId="18" borderId="1" xfId="0" applyFont="1" applyFill="1" applyBorder="1" applyAlignment="1">
      <alignment vertical="center" wrapText="1"/>
      <protection locked="0"/>
    </xf>
    <xf numFmtId="0" fontId="7" fillId="18" borderId="1" xfId="0" applyFont="1" applyFill="1" applyBorder="1" applyAlignment="1" applyProtection="1">
      <alignment vertical="center" wrapText="1"/>
    </xf>
    <xf numFmtId="0" fontId="7" fillId="17" borderId="1" xfId="0" applyFont="1" applyFill="1" applyBorder="1" applyAlignment="1">
      <alignment vertical="center" wrapText="1"/>
      <protection locked="0"/>
    </xf>
    <xf numFmtId="2" fontId="0" fillId="0" borderId="1" xfId="0" applyNumberFormat="1" applyFont="1" applyBorder="1" applyAlignment="1">
      <alignment vertical="center" wrapText="1"/>
      <protection locked="0"/>
    </xf>
    <xf numFmtId="2" fontId="0" fillId="0" borderId="1" xfId="0" applyNumberFormat="1" applyFont="1" applyFill="1" applyBorder="1" applyAlignment="1">
      <alignment vertical="center" wrapText="1"/>
      <protection locked="0"/>
    </xf>
    <xf numFmtId="0" fontId="0" fillId="17" borderId="1" xfId="0" applyFont="1" applyFill="1" applyBorder="1" applyAlignment="1">
      <alignment vertical="center" wrapText="1"/>
      <protection locked="0"/>
    </xf>
    <xf numFmtId="0" fontId="9" fillId="0" borderId="1" xfId="0" applyFont="1" applyBorder="1" applyAlignment="1">
      <alignment vertical="center"/>
      <protection locked="0"/>
    </xf>
    <xf numFmtId="2" fontId="0" fillId="0" borderId="1" xfId="0" applyNumberFormat="1" applyFont="1" applyBorder="1" applyAlignment="1" applyProtection="1">
      <alignment vertical="center" wrapText="1"/>
    </xf>
    <xf numFmtId="0" fontId="15" fillId="0" borderId="1" xfId="0" applyFont="1" applyFill="1" applyBorder="1" applyAlignment="1">
      <alignment vertical="center" wrapText="1"/>
      <protection locked="0"/>
    </xf>
    <xf numFmtId="0" fontId="15" fillId="0" borderId="1" xfId="0" applyFont="1" applyBorder="1" applyAlignment="1" applyProtection="1">
      <alignment vertical="center" wrapText="1"/>
    </xf>
    <xf numFmtId="0" fontId="15" fillId="0" borderId="1" xfId="0" applyFont="1" applyBorder="1" applyAlignment="1">
      <alignment vertical="center" wrapText="1"/>
      <protection locked="0"/>
    </xf>
    <xf numFmtId="0" fontId="14" fillId="0" borderId="1" xfId="0" applyFont="1" applyFill="1" applyBorder="1" applyAlignment="1">
      <alignment vertical="center" wrapText="1"/>
      <protection locked="0"/>
    </xf>
    <xf numFmtId="0" fontId="14" fillId="0" borderId="1" xfId="0" applyFont="1" applyBorder="1" applyAlignment="1" applyProtection="1">
      <alignment vertical="center" wrapText="1"/>
    </xf>
    <xf numFmtId="0" fontId="14" fillId="0" borderId="1" xfId="0" applyFont="1" applyBorder="1" applyAlignment="1">
      <alignment vertical="center" wrapText="1"/>
      <protection locked="0"/>
    </xf>
    <xf numFmtId="0" fontId="0" fillId="0" borderId="10" xfId="0" applyFont="1" applyFill="1" applyBorder="1" applyAlignment="1">
      <alignment vertical="center" wrapText="1"/>
      <protection locked="0"/>
    </xf>
    <xf numFmtId="0" fontId="0" fillId="9" borderId="10" xfId="0" applyFont="1" applyFill="1" applyBorder="1" applyAlignment="1">
      <alignment vertical="center" wrapText="1"/>
      <protection locked="0"/>
    </xf>
    <xf numFmtId="0" fontId="0" fillId="4" borderId="10" xfId="0" applyFont="1" applyFill="1" applyBorder="1" applyAlignment="1">
      <alignment vertical="center" wrapText="1"/>
      <protection locked="0"/>
    </xf>
    <xf numFmtId="0" fontId="0" fillId="0" borderId="6" xfId="0" applyFont="1" applyFill="1" applyBorder="1" applyAlignment="1">
      <alignment vertical="center" wrapText="1"/>
      <protection locked="0"/>
    </xf>
    <xf numFmtId="0" fontId="7" fillId="0" borderId="7" xfId="0" applyFont="1" applyFill="1" applyBorder="1" applyAlignment="1">
      <alignment vertical="center" wrapText="1"/>
      <protection locked="0"/>
    </xf>
    <xf numFmtId="0" fontId="0" fillId="0" borderId="11" xfId="0" applyFont="1" applyFill="1" applyBorder="1" applyAlignment="1">
      <alignment vertical="center" wrapText="1"/>
      <protection locked="0"/>
    </xf>
    <xf numFmtId="0" fontId="0" fillId="8" borderId="10" xfId="0" applyFont="1" applyFill="1" applyBorder="1" applyAlignment="1">
      <alignment vertical="center" wrapText="1"/>
      <protection locked="0"/>
    </xf>
    <xf numFmtId="0" fontId="7" fillId="0" borderId="6" xfId="0" applyFont="1" applyFill="1" applyBorder="1" applyAlignment="1">
      <alignment vertical="center" wrapText="1"/>
      <protection locked="0"/>
    </xf>
    <xf numFmtId="0" fontId="7" fillId="0" borderId="11" xfId="0" applyFont="1" applyFill="1" applyBorder="1" applyAlignment="1">
      <alignment vertical="center" wrapText="1"/>
      <protection locked="0"/>
    </xf>
    <xf numFmtId="0" fontId="4" fillId="0" borderId="11" xfId="0" applyFont="1" applyFill="1" applyBorder="1" applyAlignment="1">
      <alignment vertical="center" wrapText="1"/>
      <protection locked="0"/>
    </xf>
    <xf numFmtId="0" fontId="0" fillId="0" borderId="12" xfId="0" applyNumberFormat="1" applyFont="1" applyFill="1" applyBorder="1" applyAlignment="1">
      <alignment vertical="center" wrapText="1"/>
      <protection locked="0"/>
    </xf>
    <xf numFmtId="0" fontId="0" fillId="0" borderId="8" xfId="0" applyNumberFormat="1" applyFont="1" applyFill="1" applyBorder="1" applyAlignment="1">
      <alignment vertical="center" wrapText="1"/>
      <protection locked="0"/>
    </xf>
    <xf numFmtId="0" fontId="0" fillId="0" borderId="9" xfId="0" applyFont="1" applyFill="1" applyBorder="1" applyAlignment="1">
      <alignment vertical="center" wrapText="1"/>
      <protection locked="0"/>
    </xf>
    <xf numFmtId="0" fontId="0" fillId="0" borderId="8" xfId="0" applyFont="1" applyFill="1" applyBorder="1" applyAlignment="1">
      <alignment vertical="center" wrapText="1"/>
      <protection locked="0"/>
    </xf>
    <xf numFmtId="0" fontId="7" fillId="0" borderId="6" xfId="0" applyNumberFormat="1" applyFont="1" applyFill="1" applyBorder="1" applyAlignment="1">
      <alignment vertical="center" wrapText="1"/>
      <protection locked="0"/>
    </xf>
    <xf numFmtId="0" fontId="7" fillId="0" borderId="12" xfId="0" applyNumberFormat="1" applyFont="1" applyFill="1" applyBorder="1" applyAlignment="1">
      <alignment vertical="center" wrapText="1"/>
      <protection locked="0"/>
    </xf>
    <xf numFmtId="0" fontId="7" fillId="0" borderId="12" xfId="0" applyFont="1" applyFill="1" applyBorder="1" applyAlignment="1">
      <alignment vertical="center" wrapText="1"/>
      <protection locked="0"/>
    </xf>
    <xf numFmtId="0" fontId="7" fillId="0" borderId="0" xfId="0" applyFont="1" applyFill="1" applyBorder="1" applyAlignment="1">
      <alignment vertical="center" wrapText="1"/>
      <protection locked="0"/>
    </xf>
    <xf numFmtId="2" fontId="7" fillId="0" borderId="2" xfId="0" applyNumberFormat="1" applyFont="1" applyFill="1" applyBorder="1" applyAlignment="1">
      <alignment vertical="center" wrapText="1"/>
      <protection locked="0"/>
    </xf>
    <xf numFmtId="0" fontId="4" fillId="0" borderId="10" xfId="0" applyFont="1" applyBorder="1" applyAlignment="1">
      <alignment vertical="center" wrapText="1"/>
      <protection locked="0"/>
    </xf>
    <xf numFmtId="0" fontId="0" fillId="0" borderId="10" xfId="0" applyFont="1" applyBorder="1" applyAlignment="1">
      <alignment vertical="center" wrapText="1"/>
      <protection locked="0"/>
    </xf>
    <xf numFmtId="0" fontId="13" fillId="0" borderId="10" xfId="1" applyFont="1" applyBorder="1" applyAlignment="1">
      <alignment vertical="center" wrapText="1"/>
    </xf>
    <xf numFmtId="0" fontId="0" fillId="0" borderId="10" xfId="1" applyFont="1" applyFill="1" applyBorder="1" applyAlignment="1">
      <alignment vertical="center" wrapText="1"/>
    </xf>
    <xf numFmtId="0" fontId="7" fillId="4" borderId="10" xfId="0" applyFont="1" applyFill="1" applyBorder="1" applyAlignment="1">
      <alignment vertical="center" wrapText="1"/>
      <protection locked="0"/>
    </xf>
    <xf numFmtId="0" fontId="7" fillId="9" borderId="10" xfId="0" applyFont="1" applyFill="1" applyBorder="1" applyAlignment="1">
      <alignment vertical="center" wrapText="1"/>
      <protection locked="0"/>
    </xf>
    <xf numFmtId="0" fontId="7" fillId="8" borderId="10" xfId="0" applyFont="1" applyFill="1" applyBorder="1" applyAlignment="1">
      <alignment vertical="center" wrapText="1"/>
      <protection locked="0"/>
    </xf>
    <xf numFmtId="0" fontId="0" fillId="11" borderId="13" xfId="0" applyFont="1" applyFill="1" applyBorder="1" applyAlignment="1">
      <alignment vertical="center" wrapText="1"/>
      <protection locked="0"/>
    </xf>
    <xf numFmtId="0" fontId="0" fillId="0" borderId="13" xfId="0" applyFont="1" applyBorder="1" applyAlignment="1">
      <alignment vertical="center" wrapText="1"/>
      <protection locked="0"/>
    </xf>
    <xf numFmtId="0" fontId="0" fillId="9" borderId="13" xfId="0" applyFont="1" applyFill="1" applyBorder="1" applyAlignment="1">
      <alignment vertical="center" wrapText="1"/>
      <protection locked="0"/>
    </xf>
    <xf numFmtId="0" fontId="4" fillId="0" borderId="13" xfId="0" applyFont="1" applyBorder="1" applyAlignment="1" applyProtection="1">
      <alignment vertical="center" wrapText="1"/>
    </xf>
    <xf numFmtId="0" fontId="0" fillId="4" borderId="13" xfId="0" applyFont="1" applyFill="1" applyBorder="1" applyAlignment="1">
      <alignment vertical="center" wrapText="1"/>
      <protection locked="0"/>
    </xf>
    <xf numFmtId="0" fontId="7" fillId="4" borderId="13" xfId="0" applyFont="1" applyFill="1" applyBorder="1" applyAlignment="1">
      <alignment vertical="center" wrapText="1"/>
      <protection locked="0"/>
    </xf>
    <xf numFmtId="0" fontId="7" fillId="9" borderId="13" xfId="0" applyFont="1" applyFill="1" applyBorder="1" applyAlignment="1">
      <alignment vertical="center" wrapText="1"/>
      <protection locked="0"/>
    </xf>
    <xf numFmtId="0" fontId="0" fillId="8" borderId="13" xfId="0" applyFont="1" applyFill="1" applyBorder="1" applyAlignment="1">
      <alignment vertical="center" wrapText="1"/>
      <protection locked="0"/>
    </xf>
    <xf numFmtId="0" fontId="0" fillId="0" borderId="13" xfId="0" applyFont="1" applyFill="1" applyBorder="1" applyAlignment="1">
      <alignment vertical="center" wrapText="1"/>
      <protection locked="0"/>
    </xf>
    <xf numFmtId="0" fontId="7" fillId="8" borderId="13" xfId="0" applyFont="1" applyFill="1" applyBorder="1" applyAlignment="1">
      <alignment vertical="center" wrapText="1"/>
      <protection locked="0"/>
    </xf>
    <xf numFmtId="0" fontId="6" fillId="0" borderId="13" xfId="0" applyFont="1" applyBorder="1" applyAlignment="1">
      <alignment vertical="center" wrapText="1"/>
      <protection locked="0"/>
    </xf>
    <xf numFmtId="9" fontId="7" fillId="0" borderId="1" xfId="0" applyNumberFormat="1" applyFont="1" applyBorder="1" applyAlignment="1">
      <alignment vertical="center" wrapText="1"/>
      <protection locked="0"/>
    </xf>
    <xf numFmtId="9" fontId="7" fillId="9" borderId="1" xfId="0" applyNumberFormat="1" applyFont="1" applyFill="1" applyBorder="1" applyAlignment="1">
      <alignment vertical="center" wrapText="1"/>
      <protection locked="0"/>
    </xf>
    <xf numFmtId="9" fontId="7" fillId="0" borderId="1" xfId="0" applyNumberFormat="1" applyFont="1" applyFill="1" applyBorder="1" applyAlignment="1">
      <alignment vertical="center" wrapText="1"/>
      <protection locked="0"/>
    </xf>
    <xf numFmtId="9" fontId="7" fillId="4" borderId="1" xfId="0" applyNumberFormat="1" applyFont="1" applyFill="1" applyBorder="1" applyAlignment="1">
      <alignment vertical="center" wrapText="1"/>
      <protection locked="0"/>
    </xf>
    <xf numFmtId="9" fontId="7" fillId="8" borderId="1" xfId="0" applyNumberFormat="1" applyFont="1" applyFill="1" applyBorder="1" applyAlignment="1">
      <alignment vertical="center" wrapText="1"/>
      <protection locked="0"/>
    </xf>
    <xf numFmtId="0" fontId="5" fillId="3" borderId="5" xfId="0" applyFont="1" applyFill="1" applyBorder="1" applyAlignment="1">
      <alignment vertical="center" wrapText="1"/>
      <protection locked="0"/>
    </xf>
    <xf numFmtId="0" fontId="5" fillId="2" borderId="5" xfId="0" applyFont="1" applyFill="1" applyBorder="1" applyAlignment="1">
      <alignment vertical="center" wrapText="1"/>
      <protection locked="0"/>
    </xf>
    <xf numFmtId="164" fontId="7" fillId="0" borderId="2" xfId="0" applyNumberFormat="1" applyFont="1" applyBorder="1" applyAlignment="1">
      <alignment vertical="center" wrapText="1"/>
      <protection locked="0"/>
    </xf>
    <xf numFmtId="0" fontId="13" fillId="0" borderId="1" xfId="1" applyFont="1" applyFill="1" applyBorder="1" applyAlignment="1">
      <alignment vertical="center" wrapText="1"/>
    </xf>
    <xf numFmtId="0" fontId="4" fillId="17" borderId="1" xfId="0" applyFont="1" applyFill="1" applyBorder="1" applyAlignment="1">
      <alignment vertical="center" wrapText="1"/>
      <protection locked="0"/>
    </xf>
    <xf numFmtId="2" fontId="7" fillId="9" borderId="2" xfId="0" applyNumberFormat="1" applyFont="1" applyFill="1" applyBorder="1" applyAlignment="1">
      <alignment vertical="center" wrapText="1"/>
      <protection locked="0"/>
    </xf>
    <xf numFmtId="2" fontId="7" fillId="8" borderId="2" xfId="0" applyNumberFormat="1" applyFont="1" applyFill="1" applyBorder="1" applyAlignment="1">
      <alignment vertical="center" wrapText="1"/>
      <protection locked="0"/>
    </xf>
    <xf numFmtId="2" fontId="7" fillId="17" borderId="2" xfId="0" applyNumberFormat="1" applyFont="1" applyFill="1" applyBorder="1" applyAlignment="1">
      <alignment vertical="center" wrapText="1"/>
      <protection locked="0"/>
    </xf>
    <xf numFmtId="2" fontId="7" fillId="15" borderId="2" xfId="0" applyNumberFormat="1" applyFont="1" applyFill="1" applyBorder="1" applyAlignment="1">
      <alignment vertical="center" wrapText="1"/>
      <protection locked="0"/>
    </xf>
    <xf numFmtId="2" fontId="7" fillId="4" borderId="2" xfId="0" applyNumberFormat="1" applyFont="1" applyFill="1" applyBorder="1" applyAlignment="1">
      <alignment vertical="center" wrapText="1"/>
      <protection locked="0"/>
    </xf>
    <xf numFmtId="0" fontId="7" fillId="0" borderId="14" xfId="0" applyFont="1" applyFill="1" applyBorder="1" applyAlignment="1">
      <alignment vertical="center" wrapText="1"/>
      <protection locked="0"/>
    </xf>
    <xf numFmtId="0" fontId="7" fillId="4" borderId="14" xfId="0" applyFont="1" applyFill="1" applyBorder="1" applyAlignment="1">
      <alignment vertical="center" wrapText="1"/>
      <protection locked="0"/>
    </xf>
    <xf numFmtId="0" fontId="7" fillId="0" borderId="15" xfId="0" applyFont="1" applyFill="1" applyBorder="1" applyAlignment="1">
      <alignment vertical="center" wrapText="1"/>
      <protection locked="0"/>
    </xf>
    <xf numFmtId="0" fontId="7" fillId="4" borderId="15" xfId="0" applyFont="1" applyFill="1" applyBorder="1" applyAlignment="1">
      <alignment vertical="center" wrapText="1"/>
      <protection locked="0"/>
    </xf>
    <xf numFmtId="0" fontId="14" fillId="8" borderId="1" xfId="0" applyFont="1" applyFill="1" applyBorder="1" applyAlignment="1">
      <alignment vertical="center" wrapText="1"/>
      <protection locked="0"/>
    </xf>
    <xf numFmtId="0" fontId="14" fillId="0" borderId="2" xfId="0" applyFont="1" applyBorder="1" applyAlignment="1">
      <alignment vertical="center" wrapText="1"/>
      <protection locked="0"/>
    </xf>
    <xf numFmtId="0" fontId="0" fillId="0" borderId="16" xfId="0" applyFont="1" applyBorder="1" applyAlignment="1">
      <alignment vertical="center" wrapText="1"/>
      <protection locked="0"/>
    </xf>
    <xf numFmtId="0" fontId="0" fillId="0" borderId="16" xfId="0" applyFont="1" applyFill="1" applyBorder="1" applyAlignment="1">
      <alignment vertical="center" wrapText="1"/>
      <protection locked="0"/>
    </xf>
    <xf numFmtId="0" fontId="0" fillId="0" borderId="16" xfId="0" applyFont="1" applyBorder="1" applyAlignment="1" applyProtection="1">
      <alignment vertical="center" wrapText="1"/>
    </xf>
    <xf numFmtId="0" fontId="0" fillId="0" borderId="7" xfId="0" applyFont="1" applyBorder="1" applyAlignment="1">
      <alignment vertical="center" wrapText="1"/>
      <protection locked="0"/>
    </xf>
    <xf numFmtId="0" fontId="7" fillId="0" borderId="10" xfId="0" applyFont="1" applyBorder="1" applyAlignment="1">
      <alignment vertical="center" wrapText="1"/>
      <protection locked="0"/>
    </xf>
  </cellXfs>
  <cellStyles count="2">
    <cellStyle name="Normal" xfId="0" builtinId="0" customBuiltin="1"/>
    <cellStyle name="Normal 2" xfId="1" xr:uid="{9E890374-2ED1-204C-9852-5175CCFEF445}"/>
  </cellStyles>
  <dxfs count="608">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style="thin">
          <color indexed="64"/>
        </left>
        <right style="thin">
          <color indexed="64"/>
        </right>
        <top/>
        <bottom/>
        <vertical style="thin">
          <color indexed="64"/>
        </vertical>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style="thin">
          <color indexed="64"/>
        </left>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Arial"/>
        <family val="2"/>
        <scheme val="none"/>
      </font>
      <numFmt numFmtId="0" formatCode="General"/>
      <fill>
        <patternFill patternType="solid">
          <fgColor indexed="64"/>
          <bgColor theme="8" tint="0.79998168889431442"/>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Arial"/>
        <family val="2"/>
        <scheme val="none"/>
      </font>
      <numFmt numFmtId="0" formatCode="General"/>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Arial"/>
        <family val="2"/>
        <scheme val="none"/>
      </font>
      <numFmt numFmtId="0" formatCode="General"/>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Arial"/>
        <family val="2"/>
        <scheme val="none"/>
      </font>
      <numFmt numFmtId="0" formatCode="General"/>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Arial"/>
        <family val="2"/>
        <scheme val="none"/>
      </font>
      <fill>
        <patternFill>
          <fgColor indexed="64"/>
          <bgColor theme="9" tint="0.79998168889431442"/>
        </patternFill>
      </fill>
      <alignment horizontal="general"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style="thin">
          <color indexed="64"/>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fgColor indexed="64"/>
          <bgColor theme="9" tint="0.79998168889431442"/>
        </patternFill>
      </fill>
      <alignment horizontal="general"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fgColor indexed="64"/>
          <bgColor theme="9" tint="0.79998168889431442"/>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Arial"/>
        <family val="2"/>
        <scheme val="none"/>
      </font>
      <fill>
        <patternFill>
          <fgColor indexed="64"/>
          <bgColor theme="9" tint="0.79998168889431442"/>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fgColor indexed="64"/>
          <bgColor theme="9" tint="0.79998168889431442"/>
        </patternFill>
      </fill>
      <alignment horizontal="general"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fgColor indexed="64"/>
          <bgColor theme="9" tint="0.79998168889431442"/>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fgColor indexed="64"/>
          <bgColor theme="5" tint="0.79998168889431442"/>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fgColor indexed="64"/>
          <bgColor theme="5" tint="0.79998168889431442"/>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Arial"/>
        <family val="2"/>
        <scheme val="none"/>
      </font>
      <numFmt numFmtId="0" formatCode="General"/>
      <fill>
        <patternFill>
          <fgColor indexed="64"/>
          <bgColor theme="5" tint="0.79998168889431442"/>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numFmt numFmtId="0" formatCode="Genera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rgb="FF0070C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numFmt numFmtId="0" formatCode="General"/>
      <alignment horizontal="general" vertical="center" textRotation="0" wrapText="1" indent="0" justifyLastLine="0" shrinkToFit="0" readingOrder="0"/>
      <border diagonalUp="0" diagonalDown="0" outline="0">
        <left style="thin">
          <color indexed="64"/>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70C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fgColor indexed="64"/>
          <bgColor theme="5" tint="0.79998168889431442"/>
        </patternFill>
      </fill>
      <alignment horizontal="general"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fgColor indexed="64"/>
          <bgColor theme="5" tint="0.79998168889431442"/>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fgColor indexed="64"/>
          <bgColor theme="5" tint="0.79998168889431442"/>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fgColor indexed="64"/>
          <bgColor theme="5" tint="0.79998168889431442"/>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Arial"/>
        <family val="2"/>
        <scheme val="none"/>
      </font>
      <numFmt numFmtId="0" formatCode="General"/>
      <fill>
        <patternFill>
          <fgColor indexed="64"/>
          <bgColor theme="8" tint="0.79998168889431442"/>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fgColor indexed="64"/>
          <bgColor theme="8" tint="0.79998168889431442"/>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fgColor indexed="64"/>
          <bgColor theme="8" tint="0.79998168889431442"/>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fgColor indexed="64"/>
          <bgColor theme="5" tint="0.79998168889431442"/>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alignment horizontal="general" vertical="center"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0"/>
        <color auto="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right style="thin">
          <color indexed="64"/>
        </right>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bottom/>
        <vertical style="thin">
          <color auto="1"/>
        </vertical>
        <horizontal style="thin">
          <color auto="1"/>
        </horizontal>
      </border>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0"/>
        <name val="Arial"/>
        <family val="2"/>
        <scheme val="none"/>
      </font>
      <alignment horizontal="general" vertical="center" textRotation="0" wrapText="1" indent="0" justifyLastLine="0" shrinkToFit="0" readingOrder="0"/>
    </dxf>
    <dxf>
      <border outline="0">
        <bottom style="thin">
          <color rgb="FF000000"/>
        </bottom>
      </border>
    </dxf>
    <dxf>
      <font>
        <strike val="0"/>
        <outline val="0"/>
        <shadow val="0"/>
        <u val="none"/>
        <vertAlign val="baseline"/>
        <sz val="10"/>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left style="thin">
          <color auto="1"/>
        </left>
        <right style="thin">
          <color auto="1"/>
        </right>
        <top/>
        <bottom/>
        <vertical style="thin">
          <color auto="1"/>
        </vertical>
        <horizontal style="thin">
          <color auto="1"/>
        </horizontal>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style="thin">
          <color indexed="64"/>
        </left>
        <right style="thin">
          <color indexed="64"/>
        </right>
        <top/>
        <bottom/>
        <vertical style="thin">
          <color indexed="64"/>
        </vertical>
      </border>
    </dxf>
    <dxf>
      <font>
        <b/>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Arial"/>
        <family val="2"/>
        <scheme val="none"/>
      </font>
      <fill>
        <patternFill>
          <fgColor indexed="64"/>
          <bgColor theme="9"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fgColor indexed="64"/>
          <bgColor theme="9" tint="0.79998168889431442"/>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fgColor indexed="64"/>
          <bgColor theme="9" tint="0.79998168889431442"/>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Arial"/>
        <family val="2"/>
        <scheme val="none"/>
      </font>
      <fill>
        <patternFill>
          <fgColor indexed="64"/>
          <bgColor theme="9" tint="0.79998168889431442"/>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Arial"/>
        <family val="2"/>
        <scheme val="none"/>
      </font>
      <fill>
        <patternFill>
          <fgColor indexed="64"/>
          <bgColor theme="9" tint="0.79998168889431442"/>
        </patternFill>
      </fill>
      <alignment horizontal="general" vertical="center" textRotation="0" wrapText="1"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Arial"/>
        <family val="2"/>
        <scheme val="none"/>
      </font>
      <fill>
        <patternFill>
          <fgColor indexed="64"/>
          <bgColor theme="9" tint="0.79998168889431442"/>
        </patternFill>
      </fill>
      <alignment horizontal="general"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fgColor indexed="64"/>
          <bgColor theme="5" tint="0.79998168889431442"/>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fgColor indexed="64"/>
          <bgColor theme="5" tint="0.79998168889431442"/>
        </patternFill>
      </fill>
      <alignment horizontal="general" vertical="center" textRotation="0" wrapText="1"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Arial"/>
        <family val="2"/>
        <scheme val="none"/>
      </font>
      <numFmt numFmtId="0" formatCode="General"/>
      <fill>
        <patternFill>
          <fgColor indexed="64"/>
          <bgColor theme="5" tint="0.79998168889431442"/>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numFmt numFmtId="0" formatCode="General"/>
      <alignment horizontal="general" vertical="center"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70C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numFmt numFmtId="0" formatCode="Genera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70C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fgColor indexed="64"/>
          <bgColor theme="5" tint="0.79998168889431442"/>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fgColor indexed="64"/>
          <bgColor theme="5" tint="0.79998168889431442"/>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fgColor indexed="64"/>
          <bgColor theme="5" tint="0.79998168889431442"/>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Arial"/>
        <family val="2"/>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Arial"/>
        <family val="2"/>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0"/>
        <color auto="1"/>
        <name val="Arial"/>
        <family val="2"/>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Arial"/>
        <family val="2"/>
        <scheme val="none"/>
      </font>
      <fill>
        <patternFill>
          <fgColor indexed="64"/>
          <bgColor theme="5" tint="0.79998168889431442"/>
        </patternFill>
      </fill>
      <alignment horizontal="general" vertical="center" textRotation="0" wrapText="1"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Arial"/>
        <family val="2"/>
        <scheme val="none"/>
      </font>
      <numFmt numFmtId="0" formatCode="General"/>
      <fill>
        <patternFill>
          <fgColor indexed="64"/>
          <bgColor theme="8" tint="0.79998168889431442"/>
        </patternFill>
      </fill>
      <alignment horizontal="general"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fgColor indexed="64"/>
          <bgColor theme="8" tint="0.79998168889431442"/>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fgColor indexed="64"/>
          <bgColor theme="8" tint="0.79998168889431442"/>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fgColor indexed="64"/>
          <bgColor theme="5" tint="0.79998168889431442"/>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alignment horizontal="general" vertical="center"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0"/>
        <color auto="1"/>
        <name val="Arial"/>
        <family val="2"/>
        <scheme val="none"/>
      </font>
      <alignment horizontal="general"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right style="thin">
          <color indexed="64"/>
        </right>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style="thin">
          <color rgb="FF000000"/>
        </left>
        <right style="thin">
          <color rgb="FF000000"/>
        </right>
      </border>
    </dxf>
    <dxf>
      <font>
        <strike val="0"/>
        <outline val="0"/>
        <shadow val="0"/>
        <u val="none"/>
        <vertAlign val="baseline"/>
        <sz val="10"/>
        <name val="Arial"/>
        <family val="2"/>
        <scheme val="none"/>
      </font>
      <alignment horizontal="general" vertical="center" textRotation="0" wrapText="1" indent="0" justifyLastLine="0" shrinkToFit="0" readingOrder="0"/>
    </dxf>
    <dxf>
      <border outline="0">
        <bottom style="thin">
          <color rgb="FF000000"/>
        </bottom>
      </border>
    </dxf>
    <dxf>
      <font>
        <strike val="0"/>
        <outline val="0"/>
        <shadow val="0"/>
        <u val="none"/>
        <vertAlign val="baseline"/>
        <sz val="10"/>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style="thin">
          <color indexed="64"/>
        </left>
        <right style="thin">
          <color indexed="64"/>
        </right>
        <top/>
        <bottom/>
        <vertical style="thin">
          <color indexed="64"/>
        </vertical>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Arial"/>
        <family val="2"/>
        <scheme val="none"/>
      </font>
      <fill>
        <patternFill patternType="solid">
          <fgColor indexed="64"/>
          <bgColor theme="8" tint="0.79998168889431442"/>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Arial"/>
        <family val="2"/>
        <scheme val="none"/>
      </font>
      <fill>
        <patternFill>
          <fgColor indexed="64"/>
          <bgColor theme="9" tint="0.79998168889431442"/>
        </patternFill>
      </fill>
      <alignment horizontal="general"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fgColor indexed="64"/>
          <bgColor theme="9" tint="0.79998168889431442"/>
        </patternFill>
      </fill>
      <alignment horizontal="general" vertical="center" textRotation="0" wrapText="1"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fgColor indexed="64"/>
          <bgColor theme="9" tint="0.79998168889431442"/>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Arial"/>
        <family val="2"/>
        <scheme val="none"/>
      </font>
      <fill>
        <patternFill>
          <fgColor indexed="64"/>
          <bgColor theme="9" tint="0.79998168889431442"/>
        </patternFill>
      </fill>
      <alignment horizontal="general" vertical="center" textRotation="0" wrapText="1" indent="0" justifyLastLine="0" shrinkToFit="0" readingOrder="0"/>
      <border diagonalUp="0" diagonalDown="0" outline="0">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fgColor indexed="64"/>
          <bgColor theme="9" tint="0.79998168889431442"/>
        </patternFill>
      </fill>
      <alignment horizontal="general" vertical="center" textRotation="0" wrapText="1"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fgColor indexed="64"/>
          <bgColor theme="9" tint="0.79998168889431442"/>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fgColor indexed="64"/>
          <bgColor theme="5" tint="0.79998168889431442"/>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fgColor indexed="64"/>
          <bgColor theme="5" tint="0.79998168889431442"/>
        </patternFill>
      </fill>
      <alignment horizontal="general" vertical="center" textRotation="0" wrapText="1" indent="0" justifyLastLine="0" shrinkToFit="0" readingOrder="0"/>
      <border diagonalUp="0" diagonalDown="0" outline="0">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Arial"/>
        <family val="2"/>
        <scheme val="none"/>
      </font>
      <numFmt numFmtId="0" formatCode="General"/>
      <fill>
        <patternFill>
          <fgColor indexed="64"/>
          <bgColor theme="5" tint="0.79998168889431442"/>
        </patternFill>
      </fill>
      <alignment horizontal="general" vertical="center" textRotation="0" wrapText="1" indent="0" justifyLastLine="0" shrinkToFit="0" readingOrder="0"/>
      <border diagonalUp="0" diagonalDown="0" outline="0">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Arial"/>
        <family val="2"/>
        <scheme val="none"/>
      </font>
      <numFmt numFmtId="0" formatCode="General"/>
      <alignment horizontal="general"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70C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Arial"/>
        <family val="2"/>
        <scheme val="none"/>
      </font>
      <numFmt numFmtId="0" formatCode="General"/>
      <alignment horizontal="general"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70C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fgColor indexed="64"/>
          <bgColor theme="5" tint="0.79998168889431442"/>
        </patternFill>
      </fill>
      <alignment horizontal="general" vertical="center" textRotation="0" wrapText="1"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fgColor indexed="64"/>
          <bgColor theme="5" tint="0.79998168889431442"/>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fgColor indexed="64"/>
          <bgColor theme="5" tint="0.79998168889431442"/>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fgColor indexed="64"/>
          <bgColor theme="5" tint="0.79998168889431442"/>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Arial"/>
        <family val="2"/>
        <scheme val="none"/>
      </font>
      <numFmt numFmtId="0" formatCode="General"/>
      <fill>
        <patternFill patternType="solid">
          <fgColor indexed="64"/>
          <bgColor theme="6" tint="0.59999389629810485"/>
        </patternFill>
      </fill>
      <alignment horizontal="general" vertical="center" textRotation="0" wrapText="1" indent="0" justifyLastLine="0" shrinkToFit="0" readingOrder="0"/>
      <border diagonalUp="0" diagonalDown="0" outline="0">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patternType="solid">
          <fgColor indexed="64"/>
          <bgColor theme="6" tint="0.59999389629810485"/>
        </patternFill>
      </fill>
      <alignment horizontal="general" vertical="center" textRotation="0" wrapText="1"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patternType="solid">
          <fgColor indexed="64"/>
          <bgColor theme="6" tint="0.59999389629810485"/>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auto="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auto="1"/>
        </right>
        <top style="thin">
          <color auto="1"/>
        </top>
        <bottom style="thin">
          <color auto="1"/>
        </bottom>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fill>
        <patternFill>
          <fgColor indexed="64"/>
          <bgColor theme="5" tint="0.79998168889431442"/>
        </patternFill>
      </fill>
      <alignment horizontal="general"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style="thin">
          <color indexed="64"/>
        </left>
        <right style="thin">
          <color auto="1"/>
        </right>
        <top style="thin">
          <color auto="1"/>
        </top>
        <bottom style="thin">
          <color auto="1"/>
        </bottom>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Arial"/>
        <family val="2"/>
        <scheme val="none"/>
      </font>
      <alignment horizontal="general" vertical="center"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0"/>
        <color auto="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outline="0">
        <left/>
        <right style="thin">
          <color indexed="64"/>
        </right>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border diagonalUp="0" diagonalDown="0">
        <left style="thin">
          <color auto="1"/>
        </left>
        <right style="thin">
          <color auto="1"/>
        </right>
        <top/>
        <bottom/>
        <vertical style="thin">
          <color auto="1"/>
        </vertical>
        <horizontal style="thin">
          <color auto="1"/>
        </horizontal>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dxf>
    <dxf>
      <border outline="0">
        <bottom style="thin">
          <color indexed="64"/>
        </bottom>
      </border>
    </dxf>
    <dxf>
      <font>
        <strike val="0"/>
        <outline val="0"/>
        <shadow val="0"/>
        <u val="none"/>
        <vertAlign val="baseline"/>
        <sz val="10"/>
        <name val="Arial"/>
        <family val="2"/>
        <scheme val="none"/>
      </font>
      <fill>
        <patternFill patternType="solid">
          <fgColor indexed="64"/>
          <bgColor theme="4"/>
        </patternFill>
      </fill>
      <alignment horizontal="general" vertical="center" textRotation="0" wrapText="1" indent="0" justifyLastLine="0" shrinkToFit="0" readingOrder="0"/>
      <border diagonalUp="0" diagonalDown="0">
        <left style="thin">
          <color auto="1"/>
        </left>
        <right style="thin">
          <color auto="1"/>
        </right>
        <top/>
        <bottom/>
        <vertical style="thin">
          <color auto="1"/>
        </vertical>
        <horizontal style="thin">
          <color auto="1"/>
        </horizontal>
      </border>
    </dxf>
  </dxfs>
  <tableStyles count="0" defaultTableStyle="TableStyleMedium2" defaultPivotStyle="PivotStyleLight16"/>
  <colors>
    <mruColors>
      <color rgb="FF00FDFF"/>
      <color rgb="FFAB7942"/>
      <color rgb="FFFF9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B2811FB-2020-4CB4-A26C-F9F4D917B1D5}" name="Table1" displayName="Table1" ref="A1:BT47" headerRowCount="0" headerRowDxfId="607" dataDxfId="605" totalsRowDxfId="603" headerRowBorderDxfId="606" tableBorderDxfId="604">
  <sortState xmlns:xlrd2="http://schemas.microsoft.com/office/spreadsheetml/2017/richdata2" ref="A1:BN47">
    <sortCondition ref="A1:A47"/>
  </sortState>
  <tableColumns count="72">
    <tableColumn id="1" xr3:uid="{F69C20AC-C880-46AC-8DCA-90B3ACB37321}" name="University Name" totalsRowLabel="Total" headerRowDxfId="602" dataDxfId="601" totalsRowDxfId="600"/>
    <tableColumn id="3" xr3:uid="{85C66518-8956-432A-82AA-56037A7FE651}" name="PG Only" headerRowDxfId="599" dataDxfId="598" totalsRowDxfId="597"/>
    <tableColumn id="4" xr3:uid="{544EB896-3B1F-4325-9EF6-E593AADA8740}" name="Confucius Institute" headerRowDxfId="596" dataDxfId="595" totalsRowDxfId="594"/>
    <tableColumn id="5" xr3:uid="{BBE6DC5F-EC07-4823-825E-19B1BDEFF5EA}" name="Courses Offered Undergraduate 2020-21" headerRowDxfId="593" dataDxfId="592" totalsRowDxfId="591"/>
    <tableColumn id="2" xr3:uid="{D8FFACAF-35CF-4E53-A11B-6530B9126493}" name="Courses Offered Postgraduate" headerRowDxfId="590" dataDxfId="589" totalsRowDxfId="588"/>
    <tableColumn id="6" xr3:uid="{E3B41F06-BFE8-4A22-A934-BDC6708F465C}" name="HESA Numbers 2017/18" totalsRowFunction="sum" headerRowDxfId="587" dataDxfId="586" totalsRowDxfId="585"/>
    <tableColumn id="10" xr3:uid="{A2F5C0AC-BB69-5142-887A-3B051631E406}" name="HESA Numbers 2018/19" totalsRowFunction="sum" headerRowDxfId="584" dataDxfId="583" totalsRowDxfId="582"/>
    <tableColumn id="49" xr3:uid="{28ED66C5-52F9-B643-84C9-322D647E1D52}" name="HESA Numbers 2019/20" totalsRowFunction="sum" headerRowDxfId="581" dataDxfId="580" totalsRowDxfId="579"/>
    <tableColumn id="9" xr3:uid="{92BD6E1F-593B-4BC2-9EDE-F65F7ECAF383}" name="Reply Received" headerRowDxfId="578" dataDxfId="577" totalsRowDxfId="576"/>
    <tableColumn id="18" xr3:uid="{5B25E749-A379-7F44-9E33-B5002DD23DCA}" name="Column13" headerRowDxfId="575" dataDxfId="574" totalsRowDxfId="573"/>
    <tableColumn id="11" xr3:uid="{72DACDF2-F452-488A-A052-07CD3C2822B5}" name="F/T Staff 2018/19" totalsRowFunction="sum" headerRowDxfId="572" dataDxfId="571" totalsRowDxfId="570"/>
    <tableColumn id="21" xr3:uid="{E5953DD5-307F-E041-9259-4FE7C1AD1220}" name="F/T Staff 2019/20" totalsRowFunction="sum" headerRowDxfId="569" dataDxfId="568" totalsRowDxfId="567"/>
    <tableColumn id="23" xr3:uid="{F004C920-C141-FF43-8DBD-029A2264F981}" name="F/T Staff 2020/21" totalsRowFunction="sum" headerRowDxfId="566" dataDxfId="565" totalsRowDxfId="564"/>
    <tableColumn id="19" xr3:uid="{C3707C80-19E4-8E47-A7B2-FABDC55A9C6B}" name="Column14" headerRowDxfId="563" dataDxfId="562" totalsRowDxfId="561"/>
    <tableColumn id="12" xr3:uid="{C5380375-5BF4-4EBC-A88D-CEEEC8CC7302}" name="P/T Staff 2018/19" totalsRowFunction="sum" headerRowDxfId="560" dataDxfId="559" totalsRowDxfId="558"/>
    <tableColumn id="22" xr3:uid="{5BDD0356-5C14-1F4F-974A-017B89B68ED8}" name="P/T Staff 2019/20" totalsRowFunction="sum" headerRowDxfId="557" dataDxfId="556" totalsRowDxfId="555"/>
    <tableColumn id="36" xr3:uid="{49C951EC-AA72-1B44-8ED2-827739A80CC2}" name="P/T Staff 2020/21" totalsRowFunction="sum" headerRowDxfId="554" dataDxfId="553" totalsRowDxfId="552"/>
    <tableColumn id="17" xr3:uid="{DD853A47-45AA-434C-AC47-89CFD0848438}" name="Column12" headerRowDxfId="551" dataDxfId="550" totalsRowDxfId="549"/>
    <tableColumn id="7" xr3:uid="{61AC2580-A802-48FF-A7E9-41950F0D8C65}" name="Staff Total 2018/19" totalsRowFunction="custom" headerRowDxfId="548" dataDxfId="547" totalsRowDxfId="546">
      <totalsRowFormula>SUM(S1:S47)</totalsRowFormula>
    </tableColumn>
    <tableColumn id="24" xr3:uid="{D879758B-DF2B-9B46-869F-E2FD0B9D77C3}" name="Staff Total 2019/20" totalsRowFunction="custom" headerRowDxfId="545" dataDxfId="544" totalsRowDxfId="543">
      <calculatedColumnFormula>Table1[[#This Row],[F/T Staff 2019/20]]+Table1[[#This Row],[P/T Staff 2019/20]]</calculatedColumnFormula>
      <totalsRowFormula>SUM(T1:T47)</totalsRowFormula>
    </tableColumn>
    <tableColumn id="37" xr3:uid="{E02D4C9B-D32E-164F-B3F7-2A00518242C1}" name="Staff Total 2020/21" totalsRowFunction="custom" headerRowDxfId="542" dataDxfId="541" totalsRowDxfId="540">
      <calculatedColumnFormula>Table1[[#This Row],[F/T Staff 2020/21]]+Table1[[#This Row],[P/T Staff 2020/21]]</calculatedColumnFormula>
      <totalsRowFormula>SUM(U1:U47)</totalsRowFormula>
    </tableColumn>
    <tableColumn id="28" xr3:uid="{CB82851D-6333-1F43-A8DB-6CBC02E16101}" name="Column15" headerRowDxfId="539" dataDxfId="538" totalsRowDxfId="537"/>
    <tableColumn id="13" xr3:uid="{55661311-F202-490A-8B78-9F79FEA4E221}" name="F/T UG Single H 2018/19" totalsRowFunction="sum" headerRowDxfId="536" dataDxfId="535" totalsRowDxfId="534"/>
    <tableColumn id="25" xr3:uid="{D35F48EA-ADE9-2247-83E8-B3D8B59C1E9E}" name="F/T UG Single H 2019/20" totalsRowFunction="sum" headerRowDxfId="533" dataDxfId="532" totalsRowDxfId="531"/>
    <tableColumn id="38" xr3:uid="{8E0541BF-6FF4-8E45-BCF9-9FE9369C0763}" name="F/T UG Single H 2020/21" totalsRowFunction="sum" headerRowDxfId="530" dataDxfId="529" totalsRowDxfId="528"/>
    <tableColumn id="33" xr3:uid="{D393FAE2-EF61-8B48-828B-3BE7A2C25D9D}" name="Column19" headerRowDxfId="527" dataDxfId="526" totalsRowDxfId="525"/>
    <tableColumn id="57" xr3:uid="{B49537CB-07FF-A44D-BA2A-A9AA0F403B83}" name="F/T UG Single H 2020/22" totalsRowFunction="custom" headerRowDxfId="524" dataDxfId="523" totalsRowDxfId="522">
      <totalsRowFormula>SUBTOTAL(109,Table1[F/T PhD 2019/20])</totalsRowFormula>
    </tableColumn>
    <tableColumn id="56" xr3:uid="{E0138C3D-DC27-CB4C-B687-11434CED5571}" name="F/T UG Single H 2020/214" totalsRowFunction="custom" headerRowDxfId="521" dataDxfId="520" totalsRowDxfId="519">
      <totalsRowFormula>SUBTOTAL(109,Table1[F/T PhD 2019/20])</totalsRowFormula>
    </tableColumn>
    <tableColumn id="55" xr3:uid="{881F46AC-4B10-E345-8D76-A71C80C3F5A8}" name="F/T UG Single H 2020/215" totalsRowFunction="custom" headerRowDxfId="518" dataDxfId="517" totalsRowDxfId="516">
      <totalsRowFormula>SUBTOTAL(109,Table1[F/T PhD 2019/20])</totalsRowFormula>
    </tableColumn>
    <tableColumn id="30" xr3:uid="{C3AFC44E-4966-794D-9EB4-99113B892A6B}" name="Column16" headerRowDxfId="515" dataDxfId="514" totalsRowDxfId="513"/>
    <tableColumn id="14" xr3:uid="{CA9BD476-9D3D-44C8-B35B-414F3C3B1617}" name="F/T UG Joint H 2018/19" totalsRowFunction="sum" headerRowDxfId="512" dataDxfId="511" totalsRowDxfId="510"/>
    <tableColumn id="26" xr3:uid="{91C0ECAD-830A-6D46-B8FA-6D9F60650E08}" name="F/T UG Joint H 2019/20" totalsRowFunction="sum" headerRowDxfId="509" dataDxfId="508" totalsRowDxfId="507"/>
    <tableColumn id="39" xr3:uid="{A42B8998-93B4-714F-83F0-50A6F790FE0B}" name="F/T UG Joint H 2020/21" totalsRowFunction="sum" headerRowDxfId="506" dataDxfId="505" totalsRowDxfId="504"/>
    <tableColumn id="40" xr3:uid="{8DA176CA-E909-1B40-B742-A0D2F32BC87C}" name="Column20" headerRowDxfId="503" dataDxfId="502" totalsRowDxfId="501"/>
    <tableColumn id="60" xr3:uid="{D1DA55A3-CBD4-5447-8791-B1F45D75E799}" name="Column3" totalsRowFunction="custom" headerRowDxfId="500" dataDxfId="499" totalsRowDxfId="498">
      <totalsRowFormula>SUBTOTAL(109,#REF!)</totalsRowFormula>
    </tableColumn>
    <tableColumn id="59" xr3:uid="{4A911456-95BA-2E44-9299-B4C688382C97}" name="Column2" totalsRowFunction="custom" headerRowDxfId="497" dataDxfId="496" totalsRowDxfId="495">
      <totalsRowFormula>SUBTOTAL(109,#REF!)</totalsRowFormula>
    </tableColumn>
    <tableColumn id="58" xr3:uid="{F84EE0FE-F712-2A46-A786-2027A423D573}" name="Column1" headerRowDxfId="494" dataDxfId="493" totalsRowDxfId="492"/>
    <tableColumn id="44" xr3:uid="{7C71D921-BACE-4D41-A2B6-B981CF20D2EF}" name="Column23" headerRowDxfId="491" dataDxfId="490" totalsRowDxfId="489"/>
    <tableColumn id="54" xr3:uid="{BBD0544A-C26C-F84B-B534-FD4BE893A68F}" name="Total UG Students 2018/19" totalsRowFunction="sum" headerRowDxfId="488" dataDxfId="487" totalsRowDxfId="486">
      <calculatedColumnFormula>Table1[[#This Row],[F/T UG Single H 2018/19]]+Table1[[#This Row],[F/T UG Joint H 2018/19]]</calculatedColumnFormula>
    </tableColumn>
    <tableColumn id="53" xr3:uid="{D0249A47-B52A-DF46-92C3-C44ADE32489F}" name="Total UG Students 2019/20" totalsRowFunction="sum" headerRowDxfId="485" dataDxfId="484" totalsRowDxfId="483">
      <calculatedColumnFormula>Table1[[#This Row],[F/T UG Single H 2019/20]]+Table1[[#This Row],[F/T UG Joint H 2019/20]]</calculatedColumnFormula>
    </tableColumn>
    <tableColumn id="52" xr3:uid="{A1D4C7E4-0B1F-E746-A942-E64C8E04F606}" name="Total UG Students 2020/21" totalsRowFunction="sum" headerRowDxfId="482" dataDxfId="481" totalsRowDxfId="480">
      <calculatedColumnFormula>Table1[[#This Row],[F/T UG Single H 2020/21]]+Table1[[#This Row],[F/T UG Joint H 2020/21]]</calculatedColumnFormula>
    </tableColumn>
    <tableColumn id="50" xr3:uid="{811869E9-967E-6548-BC72-EB65BD00F178}" name="All credit bearing Yr 1 2020/21" totalsRowFunction="sum" headerRowDxfId="479" dataDxfId="478" totalsRowDxfId="477"/>
    <tableColumn id="51" xr3:uid="{43952917-76D6-2846-900E-A98E180BE103}" name="All non credit bearing all yrs 2020/21" totalsRowFunction="sum" headerRowDxfId="476" dataDxfId="475" totalsRowDxfId="474"/>
    <tableColumn id="31" xr3:uid="{960193FA-D37C-BC41-B4C9-62846964A3C9}" name="Column17" headerRowDxfId="473" dataDxfId="472" totalsRowDxfId="471"/>
    <tableColumn id="15" xr3:uid="{2279E136-3CCB-4553-9E64-E62D39DAFB5B}" name="F/T Taught PG 2018/19" totalsRowFunction="sum" headerRowDxfId="470" dataDxfId="469" totalsRowDxfId="468"/>
    <tableColumn id="27" xr3:uid="{17C87DF8-4EA8-D740-A7AE-D4C3229086B4}" name="F/T Taught PG 2019/20" totalsRowFunction="sum" headerRowDxfId="467" dataDxfId="466" totalsRowDxfId="465"/>
    <tableColumn id="47" xr3:uid="{80934DDD-3BFF-CD46-901E-717C85CB99B3}" name="F/T Taught PG 2020/21" totalsRowFunction="sum" headerRowDxfId="464" dataDxfId="463" totalsRowDxfId="462"/>
    <tableColumn id="42" xr3:uid="{EE0140EF-7B57-4247-AC8B-F050C333E3F8}" name="Column21" headerRowDxfId="461" dataDxfId="460" totalsRowDxfId="459"/>
    <tableColumn id="61" xr3:uid="{EA31CCCB-777D-8447-8328-B69FE6D2CFED}" name="Column4" totalsRowFunction="custom" headerRowDxfId="458" dataDxfId="457" totalsRowDxfId="456">
      <totalsRowFormula>SUBTOTAL(109,Table1[F/T PhD 2018/19])</totalsRowFormula>
    </tableColumn>
    <tableColumn id="63" xr3:uid="{C31814F3-1138-7A4D-B9C4-BBBC5073BF3B}" name="Column6" totalsRowFunction="custom" headerRowDxfId="455" dataDxfId="454" totalsRowDxfId="453">
      <totalsRowFormula>SUBTOTAL(109,Table1[F/T PhD 2018/19])</totalsRowFormula>
    </tableColumn>
    <tableColumn id="62" xr3:uid="{DD279E97-8E62-B64E-89E8-B74A86AD971C}" name="Column5" totalsRowFunction="custom" headerRowDxfId="452" dataDxfId="451" totalsRowDxfId="450">
      <totalsRowFormula>SUBTOTAL(109,Table1[F/T PhD 2018/19])</totalsRowFormula>
    </tableColumn>
    <tableColumn id="45" xr3:uid="{46F31689-6AD1-5D47-BD74-7D66AC8EA145}" name="Column24" headerRowDxfId="449" dataDxfId="448" totalsRowDxfId="447"/>
    <tableColumn id="66" xr3:uid="{158F3508-F74B-124C-A5AD-7DD121C939FD}" name="Column9" totalsRowFunction="custom" headerRowDxfId="446" dataDxfId="445" totalsRowDxfId="444">
      <totalsRowFormula>SUBTOTAL(109,Table1[F/T PhD 2018/19])</totalsRowFormula>
    </tableColumn>
    <tableColumn id="65" xr3:uid="{8FE7386D-1CCC-E644-BFA5-E4330DDB6F34}" name="Column8" totalsRowFunction="custom" headerRowDxfId="443" dataDxfId="442" totalsRowDxfId="441">
      <totalsRowFormula>SUBTOTAL(109,Table1[F/T PhD 2018/19])</totalsRowFormula>
    </tableColumn>
    <tableColumn id="64" xr3:uid="{69EDFAE9-5C43-BC4E-859F-09585D388D9F}" name="Column7" totalsRowFunction="custom" headerRowDxfId="440" dataDxfId="439" totalsRowDxfId="438">
      <totalsRowFormula>SUBTOTAL(109,Table1[F/T PhD 2018/19])</totalsRowFormula>
    </tableColumn>
    <tableColumn id="32" xr3:uid="{C1460CD0-9787-7641-8A24-7E90E8E95E6B}" name="Column18" headerRowDxfId="437" dataDxfId="436" totalsRowDxfId="435"/>
    <tableColumn id="16" xr3:uid="{95DF31EF-F7E0-44CD-B341-DE588D8F7471}" name="F/T PhD 2018/19" totalsRowFunction="sum" headerRowDxfId="434" dataDxfId="433" totalsRowDxfId="432"/>
    <tableColumn id="29" xr3:uid="{1DE73DBA-B4B0-AB4C-BE4A-6A353BDD2710}" name="F/T PhD 2019/20" totalsRowFunction="sum" headerRowDxfId="431" dataDxfId="430" totalsRowDxfId="429"/>
    <tableColumn id="46" xr3:uid="{F5265184-8DD3-D642-974E-494D47D8EBFD}" name="F/T PhD 2020/21" totalsRowFunction="sum" headerRowDxfId="428" dataDxfId="427" totalsRowDxfId="426"/>
    <tableColumn id="43" xr3:uid="{F83A898E-1407-9C40-91EE-CA46035598B2}" name="Column22" headerRowDxfId="425" dataDxfId="424" totalsRowDxfId="423"/>
    <tableColumn id="20" xr3:uid="{2A0C2E7A-4B74-4E77-AD3A-48DB9DD528D2}" name="P/T PhD 2018/19" totalsRowFunction="sum" headerRowDxfId="422" dataDxfId="421" totalsRowDxfId="420"/>
    <tableColumn id="34" xr3:uid="{94605BF4-574B-484C-839F-BB5B96A80B4C}" name="P/T PhD 2019/20" totalsRowFunction="sum" headerRowDxfId="419" dataDxfId="418" totalsRowDxfId="417"/>
    <tableColumn id="41" xr3:uid="{2775AAF7-A240-2248-85A1-46FAB0F1EB3F}" name="P/T PhD 2020/21" totalsRowFunction="sum" headerRowDxfId="416" dataDxfId="415" totalsRowDxfId="414"/>
    <tableColumn id="48" xr3:uid="{D86957B5-569F-C04E-8727-9F16870F0970}" name="Column25" headerRowDxfId="413" dataDxfId="412" totalsRowDxfId="411"/>
    <tableColumn id="8" xr3:uid="{2833CA93-BE3C-4AC7-A448-2FFE97C0FED7}" name="Total Students 2018/19" totalsRowFunction="sum" headerRowDxfId="410" dataDxfId="409" totalsRowDxfId="408"/>
    <tableColumn id="35" xr3:uid="{3037716F-5A8A-FD49-A137-654263B10123}" name="Total Students 2019/20" totalsRowFunction="custom" headerRowDxfId="407" dataDxfId="406" totalsRowDxfId="405">
      <totalsRowFormula>SUM(BN1:BN47)</totalsRowFormula>
    </tableColumn>
    <tableColumn id="67" xr3:uid="{DEC66FBE-0C34-4E4A-9C7C-9E13CEE693B7}" name="Column10" totalsRowFunction="custom" headerRowDxfId="404" dataDxfId="403" totalsRowDxfId="402">
      <totalsRowFormula>SUM(BO1:BO47)</totalsRowFormula>
    </tableColumn>
    <tableColumn id="72" xr3:uid="{0EA94D9C-0AD0-E748-B352-379B413AD521}" name="Column29" headerRowDxfId="401" dataDxfId="400" totalsRowDxfId="399"/>
    <tableColumn id="71" xr3:uid="{9C1AF9C4-1DC2-C44B-98F7-48D734FE6212}" name="Column28" headerRowDxfId="398" dataDxfId="397" totalsRowDxfId="396"/>
    <tableColumn id="70" xr3:uid="{72C374F1-B9BD-3843-AEC9-6D1D2803979E}" name="Column27" headerRowDxfId="395" dataDxfId="394" totalsRowDxfId="393"/>
    <tableColumn id="69" xr3:uid="{A26410DD-7424-7D43-B5F7-D698012A789D}" name="Column26" headerRowDxfId="392" dataDxfId="391" totalsRowDxfId="390"/>
    <tableColumn id="68" xr3:uid="{3DF83091-2E65-F645-9AB1-57DB2461BCCF}" name="Column11" headerRowDxfId="389" dataDxfId="388" totalsRowDxfId="387"/>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4470372-1448-A744-8A2D-6F4066C26B6F}" name="Table13" displayName="Table13" ref="A1:BB21" headerRowCount="0" headerRowDxfId="386" dataDxfId="384" totalsRowDxfId="383" headerRowBorderDxfId="385">
  <sortState xmlns:xlrd2="http://schemas.microsoft.com/office/spreadsheetml/2017/richdata2" ref="A1:AZ19">
    <sortCondition ref="A1:A19"/>
  </sortState>
  <tableColumns count="54">
    <tableColumn id="1" xr3:uid="{DC6BB332-DA99-FC4E-BCC6-45DC73F6CBEB}" name="University Name" totalsRowLabel="Total" headerRowDxfId="382" dataDxfId="381" totalsRowDxfId="380"/>
    <tableColumn id="3" xr3:uid="{34C5DE02-AB5D-3547-B610-FDFB256DCC86}" name="PG Only" headerRowDxfId="379" dataDxfId="378" totalsRowDxfId="377"/>
    <tableColumn id="4" xr3:uid="{3997F2B5-F42F-6E46-A342-E4E8A1B8B931}" name="Confucius Institute" headerRowDxfId="376" dataDxfId="375" totalsRowDxfId="374"/>
    <tableColumn id="5" xr3:uid="{AAD5D22C-ACF0-8347-984D-13FC2FEA0B78}" name="Courses Offered Undergraduate 2020-21" headerRowDxfId="373" dataDxfId="372" totalsRowDxfId="371"/>
    <tableColumn id="2" xr3:uid="{A938AEAA-4CDD-244F-8855-B8B587953820}" name="Courses Offered Postgraduate" headerRowDxfId="370" dataDxfId="369" totalsRowDxfId="368"/>
    <tableColumn id="6" xr3:uid="{20D034B3-27A6-A743-9F38-A25E4B7C075F}" name="HESA Numbers 2017/18" totalsRowFunction="sum" headerRowDxfId="367" dataDxfId="366" totalsRowDxfId="365"/>
    <tableColumn id="10" xr3:uid="{35C5FBB7-47C7-A54E-82EF-68A9DE707731}" name="HESA Numbers 2018/19" totalsRowFunction="sum" headerRowDxfId="364" dataDxfId="363" totalsRowDxfId="362"/>
    <tableColumn id="49" xr3:uid="{18BB5551-84BB-0B45-A4DB-01AAD668D5DF}" name="HESA Numbers 2019/20" totalsRowFunction="sum" headerRowDxfId="361" dataDxfId="360" totalsRowDxfId="359"/>
    <tableColumn id="9" xr3:uid="{4DD0126C-6466-734B-9AF6-ACE7F3E0DA43}" name="Reply Received" headerRowDxfId="358" dataDxfId="357" totalsRowDxfId="356"/>
    <tableColumn id="11" xr3:uid="{35695B7B-5BA4-3542-887B-531D46ECCFC7}" name="F/T Staff 2018/19" totalsRowFunction="sum" headerRowDxfId="355" dataDxfId="354" totalsRowDxfId="353"/>
    <tableColumn id="21" xr3:uid="{D3CF425E-448A-8249-A9DD-5BD9619AECAE}" name="F/T Staff 2019/20" totalsRowFunction="sum" headerRowDxfId="352" dataDxfId="351" totalsRowDxfId="350"/>
    <tableColumn id="23" xr3:uid="{2136573D-CD41-6F4C-8489-F896B46D1D4D}" name="F/T Staff 2020/21" totalsRowFunction="sum" headerRowDxfId="349" dataDxfId="348" totalsRowDxfId="347"/>
    <tableColumn id="12" xr3:uid="{DB516EAE-AE9D-1549-9677-FFC3455B1E70}" name="P/T Staff 2018/19" totalsRowFunction="sum" headerRowDxfId="346" dataDxfId="345" totalsRowDxfId="344"/>
    <tableColumn id="22" xr3:uid="{130BAD3B-451B-3148-BC15-4C2369C2311B}" name="P/T Staff 2019/20" totalsRowFunction="sum" headerRowDxfId="343" dataDxfId="342" totalsRowDxfId="341"/>
    <tableColumn id="36" xr3:uid="{59DAB017-9CBB-4B47-83C1-A1311C4EDD0E}" name="P/T Staff 2020/21" totalsRowFunction="sum" headerRowDxfId="340" dataDxfId="339" totalsRowDxfId="338"/>
    <tableColumn id="7" xr3:uid="{A399F4D0-86FF-B04F-ACBA-0878BA11D084}" name="Staff Total 2018/19" totalsRowFunction="custom" headerRowDxfId="337" dataDxfId="336" totalsRowDxfId="335">
      <totalsRowFormula>SUM(P1:P21)</totalsRowFormula>
    </tableColumn>
    <tableColumn id="24" xr3:uid="{CF289AD0-182C-BF4A-B940-4969690DED12}" name="Staff Total 2019/20" totalsRowFunction="custom" headerRowDxfId="334" dataDxfId="333" totalsRowDxfId="332">
      <calculatedColumnFormula>Table13[[#This Row],[F/T Staff 2019/20]]+Table13[[#This Row],[P/T Staff 2019/20]]</calculatedColumnFormula>
      <totalsRowFormula>SUM(Q1:Q21)</totalsRowFormula>
    </tableColumn>
    <tableColumn id="37" xr3:uid="{6FD93D60-4B97-EB4A-93C1-28F7BB1DF805}" name="Staff Total 2020/21" totalsRowFunction="custom" headerRowDxfId="331" dataDxfId="330" totalsRowDxfId="329">
      <calculatedColumnFormula>Table13[[#This Row],[F/T Staff 2020/21]]+Table13[[#This Row],[P/T Staff 2020/21]]</calculatedColumnFormula>
      <totalsRowFormula>SUM(R1:R21)</totalsRowFormula>
    </tableColumn>
    <tableColumn id="13" xr3:uid="{5B99D5A0-A191-7646-9261-6AD1B9E1C1F5}" name="F/T UG Single H 2018/19" totalsRowFunction="sum" headerRowDxfId="328" dataDxfId="327" totalsRowDxfId="326"/>
    <tableColumn id="25" xr3:uid="{766E2A7C-B0D3-0045-A2B2-3E98B2AE6E76}" name="F/T UG Single H 2019/20" totalsRowFunction="sum" headerRowDxfId="325" dataDxfId="324" totalsRowDxfId="323"/>
    <tableColumn id="38" xr3:uid="{DB18EAEC-D743-D049-8A10-75753752DA08}" name="F/T UG Single H 2020/21" totalsRowFunction="sum" headerRowDxfId="322" dataDxfId="321" totalsRowDxfId="320"/>
    <tableColumn id="57" xr3:uid="{68410913-EBA5-5242-A102-D1A73724CF91}" name="F/T UG Single H 2020/22" totalsRowFunction="custom" headerRowDxfId="319" dataDxfId="318" totalsRowDxfId="317">
      <totalsRowFormula>SUBTOTAL(109,Table13[F/T PhD 2019/20])</totalsRowFormula>
    </tableColumn>
    <tableColumn id="56" xr3:uid="{286A8A35-8B54-3149-91CD-7203087FF98A}" name="F/T UG Single H 2020/214" totalsRowFunction="custom" headerRowDxfId="316" dataDxfId="315" totalsRowDxfId="314">
      <totalsRowFormula>SUBTOTAL(109,Table13[F/T PhD 2019/20])</totalsRowFormula>
    </tableColumn>
    <tableColumn id="55" xr3:uid="{FEBB5EC5-C960-514D-B87E-E6815C6EF20A}" name="F/T UG Single H 2020/215" totalsRowFunction="custom" headerRowDxfId="313" dataDxfId="312" totalsRowDxfId="311">
      <totalsRowFormula>SUBTOTAL(109,Table13[F/T PhD 2019/20])</totalsRowFormula>
    </tableColumn>
    <tableColumn id="14" xr3:uid="{32A8BC7D-405A-9342-BC3E-EF66D44E97C0}" name="F/T UG Joint H 2018/19" totalsRowFunction="sum" headerRowDxfId="310" dataDxfId="309" totalsRowDxfId="308"/>
    <tableColumn id="26" xr3:uid="{CBE74F01-8042-3144-BEF3-BE71D6ADE845}" name="F/T UG Joint H 2019/20" totalsRowFunction="sum" headerRowDxfId="307" dataDxfId="306" totalsRowDxfId="305"/>
    <tableColumn id="39" xr3:uid="{5F9630F0-973C-3D4F-934C-AB112D789A23}" name="F/T UG Joint H 2020/21" totalsRowFunction="sum" headerRowDxfId="304" dataDxfId="303" totalsRowDxfId="302"/>
    <tableColumn id="60" xr3:uid="{84264814-24D6-B949-8E3B-3F1AFB1B6670}" name="Column3" totalsRowFunction="custom" headerRowDxfId="301" dataDxfId="300" totalsRowDxfId="299">
      <totalsRowFormula>SUBTOTAL(109,#REF!)</totalsRowFormula>
    </tableColumn>
    <tableColumn id="59" xr3:uid="{CBD25E29-3C42-7A45-A175-E5F5153AD795}" name="Column2" totalsRowFunction="custom" headerRowDxfId="298" dataDxfId="297" totalsRowDxfId="296">
      <totalsRowFormula>SUBTOTAL(109,#REF!)</totalsRowFormula>
    </tableColumn>
    <tableColumn id="58" xr3:uid="{D7FD3DB2-765B-174F-AC9E-0861CC2FE812}" name="Column1" headerRowDxfId="295" dataDxfId="294" totalsRowDxfId="293"/>
    <tableColumn id="54" xr3:uid="{5435677E-B452-AA43-8590-B14B59F3D458}" name="Total UG Students 2018/19" totalsRowFunction="sum" headerRowDxfId="292" dataDxfId="291" totalsRowDxfId="290">
      <calculatedColumnFormula>Table13[[#This Row],[F/T UG Single H 2018/19]]+Table13[[#This Row],[F/T UG Joint H 2018/19]]</calculatedColumnFormula>
    </tableColumn>
    <tableColumn id="53" xr3:uid="{DB735488-A842-3F44-B3F9-5E39C420A035}" name="Total UG Students 2019/20" totalsRowFunction="sum" headerRowDxfId="289" dataDxfId="288" totalsRowDxfId="287">
      <calculatedColumnFormula>Table13[[#This Row],[F/T UG Single H 2019/20]]+Table13[[#This Row],[F/T UG Joint H 2019/20]]</calculatedColumnFormula>
    </tableColumn>
    <tableColumn id="52" xr3:uid="{85674138-189A-8743-82DC-8774E2860D3D}" name="Total UG Students 2020/21" totalsRowFunction="sum" headerRowDxfId="286" dataDxfId="285" totalsRowDxfId="284">
      <calculatedColumnFormula>Table13[[#This Row],[F/T UG Single H 2020/21]]+Table13[[#This Row],[F/T UG Joint H 2020/21]]</calculatedColumnFormula>
    </tableColumn>
    <tableColumn id="50" xr3:uid="{36F0E07E-2060-1E4F-8E8B-2D972A1781E2}" name="All credit bearing Yr 1 2020/21" totalsRowFunction="sum" headerRowDxfId="283" dataDxfId="282" totalsRowDxfId="281"/>
    <tableColumn id="51" xr3:uid="{B63C2D84-E78F-314D-8F0F-CAEC42995ACA}" name="All non credit bearing all yrs 2020/21" totalsRowFunction="sum" headerRowDxfId="280" dataDxfId="279" totalsRowDxfId="278"/>
    <tableColumn id="15" xr3:uid="{E8C604FF-9E24-8E45-AF42-EF30B60ECF08}" name="F/T Taught PG 2018/19" totalsRowFunction="sum" headerRowDxfId="277" dataDxfId="276" totalsRowDxfId="275"/>
    <tableColumn id="27" xr3:uid="{901FDC15-1C7D-4041-B3B6-1530EBA5A448}" name="F/T Taught PG 2019/20" totalsRowFunction="sum" headerRowDxfId="274" dataDxfId="273" totalsRowDxfId="272"/>
    <tableColumn id="47" xr3:uid="{463E5521-E8B7-5C4F-9474-7D96D5F3460F}" name="F/T Taught PG 2020/21" totalsRowFunction="sum" headerRowDxfId="271" dataDxfId="270" totalsRowDxfId="269"/>
    <tableColumn id="61" xr3:uid="{F88A9BE4-093A-754A-AF85-42D7A4EE5A6D}" name="Column4" totalsRowFunction="custom" headerRowDxfId="268" dataDxfId="267" totalsRowDxfId="266">
      <totalsRowFormula>SUBTOTAL(109,Table13[F/T PhD 2018/19])</totalsRowFormula>
    </tableColumn>
    <tableColumn id="63" xr3:uid="{A73FBC35-8DE4-FA4F-A895-1336A161E89B}" name="Column6" totalsRowFunction="custom" headerRowDxfId="265" dataDxfId="264" totalsRowDxfId="263">
      <totalsRowFormula>SUBTOTAL(109,Table13[F/T PhD 2018/19])</totalsRowFormula>
    </tableColumn>
    <tableColumn id="62" xr3:uid="{8AB39154-89CF-6347-A99C-E4BED206ACCD}" name="Column5" totalsRowFunction="custom" headerRowDxfId="262" dataDxfId="261" totalsRowDxfId="260">
      <totalsRowFormula>SUBTOTAL(109,Table13[F/T PhD 2018/19])</totalsRowFormula>
    </tableColumn>
    <tableColumn id="66" xr3:uid="{5128A023-A964-1145-984C-9FE6DA555AC3}" name="Column9" totalsRowFunction="custom" headerRowDxfId="259" dataDxfId="258" totalsRowDxfId="257">
      <totalsRowFormula>SUBTOTAL(109,Table13[F/T PhD 2018/19])</totalsRowFormula>
    </tableColumn>
    <tableColumn id="65" xr3:uid="{E08179B7-2F2E-7446-86B3-7E21B9FA232A}" name="Column8" totalsRowFunction="custom" headerRowDxfId="256" dataDxfId="255" totalsRowDxfId="254">
      <totalsRowFormula>SUBTOTAL(109,Table13[F/T PhD 2018/19])</totalsRowFormula>
    </tableColumn>
    <tableColumn id="64" xr3:uid="{C76A9C4C-F004-0C4E-8504-0AD68BA9CD6D}" name="Column7" totalsRowFunction="custom" headerRowDxfId="253" dataDxfId="252" totalsRowDxfId="251">
      <totalsRowFormula>SUBTOTAL(109,Table13[F/T PhD 2018/19])</totalsRowFormula>
    </tableColumn>
    <tableColumn id="16" xr3:uid="{0E0667E5-82CB-864C-91CF-5712FFFBF920}" name="F/T PhD 2018/19" totalsRowFunction="sum" headerRowDxfId="250" dataDxfId="249" totalsRowDxfId="248"/>
    <tableColumn id="29" xr3:uid="{18F89E7E-AADC-AF4E-9389-3E66E05EBF40}" name="F/T PhD 2019/20" totalsRowFunction="sum" headerRowDxfId="247" dataDxfId="246" totalsRowDxfId="245"/>
    <tableColumn id="46" xr3:uid="{7C7DC32E-1697-C64B-A40D-994E6A899594}" name="F/T PhD 2020/21" totalsRowFunction="sum" headerRowDxfId="244" dataDxfId="243" totalsRowDxfId="242"/>
    <tableColumn id="20" xr3:uid="{DCC9BE84-039A-7048-87A7-59CCDE3BFDF6}" name="P/T PhD 2018/19" totalsRowFunction="sum" headerRowDxfId="241" dataDxfId="240" totalsRowDxfId="239"/>
    <tableColumn id="34" xr3:uid="{ED7486AB-DD79-4C4A-A06D-AF6359ECC5BF}" name="P/T PhD 2019/20" totalsRowFunction="sum" headerRowDxfId="238" dataDxfId="237" totalsRowDxfId="236"/>
    <tableColumn id="41" xr3:uid="{00E1B6F9-F470-2349-AC15-C94F6ECD03C4}" name="P/T PhD 2020/21" totalsRowFunction="sum" headerRowDxfId="235" dataDxfId="234" totalsRowDxfId="233"/>
    <tableColumn id="8" xr3:uid="{938BD565-F529-E04D-BBC5-EE429EEE3408}" name="Total Students 2018/19" totalsRowFunction="sum" headerRowDxfId="232" dataDxfId="231" totalsRowDxfId="230"/>
    <tableColumn id="35" xr3:uid="{160B9046-BDAA-E843-8977-F16E34536C2A}" name="Total Students 2019/20" totalsRowFunction="custom" headerRowDxfId="229" dataDxfId="228" totalsRowDxfId="227">
      <totalsRowFormula>SUM(AZ1:AZ21)</totalsRowFormula>
    </tableColumn>
    <tableColumn id="67" xr3:uid="{907EB202-3B37-BA48-8860-28690C6C7C8A}" name="Column10" totalsRowFunction="custom" headerRowDxfId="226" dataDxfId="225" totalsRowDxfId="224">
      <totalsRowFormula>SUM(BA1:BA21)</totalsRowFormula>
    </tableColumn>
    <tableColumn id="68" xr3:uid="{5D9A8459-AEA9-F24A-B242-162F61E12E0A}" name="Column11" headerRowDxfId="223" dataDxfId="222" totalsRowDxfId="221"/>
  </tableColumns>
  <tableStyleInfo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D7A1AB3-E9A0-4241-9233-4A8190628787}" name="Table15" displayName="Table15" ref="A6:BT53" headerRowCount="0" headerRowDxfId="220" dataDxfId="218" totalsRowDxfId="216" headerRowBorderDxfId="219" tableBorderDxfId="217">
  <sortState xmlns:xlrd2="http://schemas.microsoft.com/office/spreadsheetml/2017/richdata2" ref="A6:BT53">
    <sortCondition ref="C6:C53"/>
    <sortCondition descending="1" ref="AO6:AO53"/>
  </sortState>
  <tableColumns count="72">
    <tableColumn id="1" xr3:uid="{ECF879C5-94EB-EB40-91C8-66F9733EE64E}" name="University Name" totalsRowLabel="Total" headerRowDxfId="215" dataDxfId="214" totalsRowDxfId="213"/>
    <tableColumn id="3" xr3:uid="{8B64B9F7-4CDD-6B4A-9C24-EC7D54C98E42}" name="PG Only" headerRowDxfId="212" dataDxfId="211" totalsRowDxfId="210"/>
    <tableColumn id="4" xr3:uid="{72AC9432-602C-B241-A675-F2DB2FBF58EC}" name="Confucius Institute" headerRowDxfId="209" dataDxfId="208" totalsRowDxfId="207"/>
    <tableColumn id="5" xr3:uid="{B0474843-4C42-AD4D-907B-712C3A041546}" name="Courses Offered Undergraduate 2020-21" headerRowDxfId="206" dataDxfId="205" totalsRowDxfId="204"/>
    <tableColumn id="2" xr3:uid="{C416A520-9269-FA42-A114-38A4447543FB}" name="Courses Offered Postgraduate" headerRowDxfId="203" dataDxfId="202" totalsRowDxfId="201"/>
    <tableColumn id="6" xr3:uid="{98B2F00B-5799-8946-B162-3444B3108926}" name="HESA Numbers 2017/18" totalsRowFunction="sum" headerRowDxfId="200" dataDxfId="199" totalsRowDxfId="198"/>
    <tableColumn id="10" xr3:uid="{BE389E00-5B96-6843-8F4B-A481E1165612}" name="HESA Numbers 2018/19" totalsRowFunction="sum" headerRowDxfId="197" dataDxfId="196" totalsRowDxfId="195"/>
    <tableColumn id="49" xr3:uid="{F84E9796-B38D-9D4B-94E0-88CBBCB0739A}" name="HESA Numbers 2019/20" totalsRowFunction="sum" headerRowDxfId="194" dataDxfId="193" totalsRowDxfId="192"/>
    <tableColumn id="9" xr3:uid="{DE5B34DF-A0EC-CF47-BFAA-1E09B015E501}" name="Reply Received" headerRowDxfId="191" dataDxfId="190" totalsRowDxfId="189"/>
    <tableColumn id="18" xr3:uid="{194493E5-C209-1549-8CB2-EB7345E53949}" name="Column13" headerRowDxfId="188" dataDxfId="187" totalsRowDxfId="186"/>
    <tableColumn id="11" xr3:uid="{B47DE445-F8B4-4146-8670-2BFB422B9D52}" name="F/T Staff 2018/19" totalsRowFunction="sum" headerRowDxfId="185" dataDxfId="184" totalsRowDxfId="183"/>
    <tableColumn id="21" xr3:uid="{E9BBCF54-B200-7545-8546-E91F7C49AB3C}" name="F/T Staff 2019/20" totalsRowFunction="sum" headerRowDxfId="182" dataDxfId="181" totalsRowDxfId="180"/>
    <tableColumn id="23" xr3:uid="{38F21C37-4EF8-794F-B247-54FC2DBF6B33}" name="F/T Staff 2020/21" totalsRowFunction="sum" headerRowDxfId="179" dataDxfId="178" totalsRowDxfId="177"/>
    <tableColumn id="19" xr3:uid="{15AFA7E5-661E-6346-AB84-5AD556D459CD}" name="Column14" headerRowDxfId="176" dataDxfId="175" totalsRowDxfId="174"/>
    <tableColumn id="12" xr3:uid="{67CEE7F8-BAC2-8F43-B382-93B66CE238C7}" name="P/T Staff 2018/19" totalsRowFunction="sum" headerRowDxfId="173" dataDxfId="172" totalsRowDxfId="171"/>
    <tableColumn id="22" xr3:uid="{2804071D-F6D9-0545-AAF2-3C3DA9BBB616}" name="P/T Staff 2019/20" totalsRowFunction="sum" headerRowDxfId="170" dataDxfId="169" totalsRowDxfId="168"/>
    <tableColumn id="36" xr3:uid="{355C9E21-E6DF-4045-AFD3-2D89DFF7772B}" name="P/T Staff 2020/21" totalsRowFunction="sum" headerRowDxfId="167" dataDxfId="166" totalsRowDxfId="165"/>
    <tableColumn id="17" xr3:uid="{875F1DE2-FD37-D943-9BAA-A8DAEAB7711C}" name="Column12" headerRowDxfId="164" dataDxfId="163" totalsRowDxfId="162"/>
    <tableColumn id="7" xr3:uid="{3B8515B5-3C3C-214C-B156-156452B901CD}" name="Staff Total 2018/19" totalsRowFunction="custom" headerRowDxfId="161" dataDxfId="160" totalsRowDxfId="159">
      <totalsRowFormula>SUM(S9:S53)</totalsRowFormula>
    </tableColumn>
    <tableColumn id="24" xr3:uid="{162A7174-028F-9842-B49F-154BD49CCA91}" name="Staff Total 2019/20" totalsRowFunction="custom" headerRowDxfId="158" dataDxfId="157" totalsRowDxfId="156">
      <calculatedColumnFormula>Table15[[#This Row],[F/T Staff 2019/20]]+Table15[[#This Row],[P/T Staff 2019/20]]</calculatedColumnFormula>
      <totalsRowFormula>SUM(T9:T53)</totalsRowFormula>
    </tableColumn>
    <tableColumn id="37" xr3:uid="{81FED69D-5D9E-9B46-B97D-049FB9C4E77A}" name="Staff Total 2020/21" totalsRowFunction="custom" headerRowDxfId="155" dataDxfId="154" totalsRowDxfId="153">
      <calculatedColumnFormula>Table15[[#This Row],[F/T Staff 2020/21]]+Table15[[#This Row],[P/T Staff 2020/21]]</calculatedColumnFormula>
      <totalsRowFormula>SUM(U9:U53)</totalsRowFormula>
    </tableColumn>
    <tableColumn id="28" xr3:uid="{74081F1A-6D63-AD41-8C2D-E3CAB65D8798}" name="Column15" headerRowDxfId="152" dataDxfId="151" totalsRowDxfId="150"/>
    <tableColumn id="13" xr3:uid="{EAEF8890-7053-2F41-881D-A3136B92F3FF}" name="F/T UG Single H 2018/19" totalsRowFunction="sum" headerRowDxfId="149" dataDxfId="148" totalsRowDxfId="147"/>
    <tableColumn id="25" xr3:uid="{D7FBDA87-B510-9945-9815-2507F7BAF642}" name="F/T UG Single H 2019/20" totalsRowFunction="sum" headerRowDxfId="146" dataDxfId="145" totalsRowDxfId="144"/>
    <tableColumn id="38" xr3:uid="{2BE5A984-CB5C-0D4A-B86D-2BE45C792612}" name="F/T UG Single H 2020/21" totalsRowFunction="sum" headerRowDxfId="143" dataDxfId="142" totalsRowDxfId="141"/>
    <tableColumn id="33" xr3:uid="{15C53567-FF2B-054C-902E-DB5F3EA86F24}" name="Column19" headerRowDxfId="140" dataDxfId="139" totalsRowDxfId="138"/>
    <tableColumn id="57" xr3:uid="{507C751A-1A56-2D46-8CCC-016051D66B26}" name="F/T UG Single H 2020/22" totalsRowFunction="custom" headerRowDxfId="137" dataDxfId="136" totalsRowDxfId="135">
      <totalsRowFormula>SUBTOTAL(109,Table15[F/T PhD 2019/20])</totalsRowFormula>
    </tableColumn>
    <tableColumn id="56" xr3:uid="{B116A1B1-14C7-D344-8985-EE2CAC9518F6}" name="F/T UG Single H 2020/214" totalsRowFunction="custom" headerRowDxfId="134" dataDxfId="133" totalsRowDxfId="132">
      <totalsRowFormula>SUBTOTAL(109,Table15[F/T PhD 2019/20])</totalsRowFormula>
    </tableColumn>
    <tableColumn id="55" xr3:uid="{2FCE7ECD-60EE-F943-A8BB-B4F082370FEF}" name="F/T UG Single H 2020/215" totalsRowFunction="custom" headerRowDxfId="131" dataDxfId="130" totalsRowDxfId="129">
      <totalsRowFormula>SUBTOTAL(109,Table15[F/T PhD 2019/20])</totalsRowFormula>
    </tableColumn>
    <tableColumn id="30" xr3:uid="{FB1BE960-1A97-244E-87A8-DCD9E98975F9}" name="Column16" headerRowDxfId="128" dataDxfId="127" totalsRowDxfId="126"/>
    <tableColumn id="14" xr3:uid="{2F3A01B9-3152-D745-82D2-884EF251A1F4}" name="F/T UG Joint H 2018/19" totalsRowFunction="sum" headerRowDxfId="125" dataDxfId="124" totalsRowDxfId="123"/>
    <tableColumn id="26" xr3:uid="{032F02D3-F675-A843-871F-6DE0BAE7698E}" name="F/T UG Joint H 2019/20" totalsRowFunction="sum" headerRowDxfId="122" dataDxfId="121" totalsRowDxfId="120"/>
    <tableColumn id="39" xr3:uid="{2E5AE64C-87CA-F640-9387-6E2053CA1F86}" name="F/T UG Joint H 2020/21" totalsRowFunction="sum" headerRowDxfId="119" dataDxfId="118" totalsRowDxfId="117"/>
    <tableColumn id="40" xr3:uid="{74B48156-230A-B044-B5A8-5022D08652F1}" name="Column20" headerRowDxfId="116" dataDxfId="115" totalsRowDxfId="114"/>
    <tableColumn id="60" xr3:uid="{934BEC81-74B9-5746-B7A6-2390E59DF42A}" name="Column3" totalsRowFunction="custom" headerRowDxfId="113" dataDxfId="112" totalsRowDxfId="111">
      <totalsRowFormula>SUBTOTAL(109,#REF!)</totalsRowFormula>
    </tableColumn>
    <tableColumn id="59" xr3:uid="{B4F90A8D-E31F-494B-8194-EA6463634C2F}" name="Column2" totalsRowFunction="custom" headerRowDxfId="110" dataDxfId="109" totalsRowDxfId="108">
      <totalsRowFormula>SUBTOTAL(109,#REF!)</totalsRowFormula>
    </tableColumn>
    <tableColumn id="58" xr3:uid="{91341117-8B3A-4344-A738-3D1E7178E41F}" name="Column1" headerRowDxfId="107" dataDxfId="106" totalsRowDxfId="105"/>
    <tableColumn id="44" xr3:uid="{21ADE91A-2115-E24B-B1EB-AB8411B9239D}" name="Column23" headerRowDxfId="104" dataDxfId="103" totalsRowDxfId="102"/>
    <tableColumn id="54" xr3:uid="{9B34C8E5-384B-9D45-9222-0F78EF72F53A}" name="Total UG Students 2018/19" totalsRowFunction="sum" headerRowDxfId="101" dataDxfId="100" totalsRowDxfId="99">
      <calculatedColumnFormula>Table15[[#This Row],[F/T UG Single H 2018/19]]+Table15[[#This Row],[F/T UG Joint H 2018/19]]</calculatedColumnFormula>
    </tableColumn>
    <tableColumn id="53" xr3:uid="{8E5CE569-8E80-3E4D-881B-BECB6BEAEF8B}" name="Total UG Students 2019/20" totalsRowFunction="sum" headerRowDxfId="98" dataDxfId="97" totalsRowDxfId="96">
      <calculatedColumnFormula>Table15[[#This Row],[F/T UG Single H 2019/20]]+Table15[[#This Row],[F/T UG Joint H 2019/20]]</calculatedColumnFormula>
    </tableColumn>
    <tableColumn id="52" xr3:uid="{BE965612-B8EA-2C47-9C13-C6E529647ECC}" name="Total UG Students 2020/21" totalsRowFunction="sum" headerRowDxfId="95" dataDxfId="94" totalsRowDxfId="93">
      <calculatedColumnFormula>Table15[[#This Row],[F/T UG Single H 2020/21]]+Table15[[#This Row],[F/T UG Joint H 2020/21]]</calculatedColumnFormula>
    </tableColumn>
    <tableColumn id="50" xr3:uid="{8F92CFF8-901B-6845-8BCF-DC98CA95147A}" name="All credit bearing Yr 1 2020/21" totalsRowFunction="sum" headerRowDxfId="92" dataDxfId="91" totalsRowDxfId="90"/>
    <tableColumn id="51" xr3:uid="{016910DF-8619-7345-9EBE-A86E58F62339}" name="All non credit bearing all yrs 2020/21" totalsRowFunction="sum" headerRowDxfId="89" dataDxfId="88" totalsRowDxfId="87"/>
    <tableColumn id="31" xr3:uid="{D565CBFA-3DC1-0C47-9D6A-5B7BB38D6F06}" name="Column17" headerRowDxfId="86" dataDxfId="85" totalsRowDxfId="84"/>
    <tableColumn id="15" xr3:uid="{DBB7B682-A92E-4745-84B4-50142FB36D98}" name="F/T Taught PG 2018/19" totalsRowFunction="sum" headerRowDxfId="83" dataDxfId="82" totalsRowDxfId="81"/>
    <tableColumn id="27" xr3:uid="{4F0591A8-F8DD-0C4C-80E7-07CA8D7B3D2D}" name="F/T Taught PG 2019/20" totalsRowFunction="sum" headerRowDxfId="80" dataDxfId="79" totalsRowDxfId="78"/>
    <tableColumn id="47" xr3:uid="{D0C2ED4D-1F45-584A-856F-68B5513BF609}" name="F/T Taught PG 2020/21" totalsRowFunction="sum" headerRowDxfId="77" dataDxfId="76" totalsRowDxfId="75"/>
    <tableColumn id="42" xr3:uid="{643B9B0F-1D1F-2541-8EEC-C92FF6680996}" name="Column21" headerRowDxfId="74" dataDxfId="73" totalsRowDxfId="72"/>
    <tableColumn id="61" xr3:uid="{1BE77EA7-CE8E-2C4D-817D-A72463DD3491}" name="Column4" totalsRowFunction="custom" headerRowDxfId="71" dataDxfId="70" totalsRowDxfId="69">
      <totalsRowFormula>SUBTOTAL(109,Table15[F/T PhD 2018/19])</totalsRowFormula>
    </tableColumn>
    <tableColumn id="63" xr3:uid="{ABB886A4-AE6E-894C-914A-D9D04445423F}" name="Column6" totalsRowFunction="custom" headerRowDxfId="68" dataDxfId="67" totalsRowDxfId="66">
      <totalsRowFormula>SUBTOTAL(109,Table15[F/T PhD 2018/19])</totalsRowFormula>
    </tableColumn>
    <tableColumn id="62" xr3:uid="{6B39F592-0787-9C40-B8C2-C2A41C3F5860}" name="Column5" totalsRowFunction="custom" headerRowDxfId="65" dataDxfId="64" totalsRowDxfId="63">
      <totalsRowFormula>SUBTOTAL(109,Table15[F/T PhD 2018/19])</totalsRowFormula>
    </tableColumn>
    <tableColumn id="45" xr3:uid="{D01815BB-7E13-9E4C-A6C5-19BD1A8762DC}" name="Column24" headerRowDxfId="62" dataDxfId="61" totalsRowDxfId="60"/>
    <tableColumn id="66" xr3:uid="{E20999E2-D9D7-464B-AE6C-07FB68360652}" name="Column9" totalsRowFunction="custom" headerRowDxfId="59" dataDxfId="58" totalsRowDxfId="57">
      <totalsRowFormula>SUBTOTAL(109,Table15[F/T PhD 2018/19])</totalsRowFormula>
    </tableColumn>
    <tableColumn id="65" xr3:uid="{FDE234DC-8514-A540-8FD2-CBC70E4184A6}" name="Column8" totalsRowFunction="custom" headerRowDxfId="56" dataDxfId="55" totalsRowDxfId="54">
      <totalsRowFormula>SUBTOTAL(109,Table15[F/T PhD 2018/19])</totalsRowFormula>
    </tableColumn>
    <tableColumn id="64" xr3:uid="{8DCD60D1-61A3-3942-ADE1-14639BC37967}" name="Column7" totalsRowFunction="custom" headerRowDxfId="53" dataDxfId="52" totalsRowDxfId="51">
      <totalsRowFormula>SUBTOTAL(109,Table15[F/T PhD 2018/19])</totalsRowFormula>
    </tableColumn>
    <tableColumn id="32" xr3:uid="{8A6E4287-B3CD-2E48-ADF4-530E21F404AC}" name="Column18" headerRowDxfId="50" dataDxfId="49" totalsRowDxfId="48"/>
    <tableColumn id="16" xr3:uid="{C11D3CC2-5691-E74F-AA71-F3E9F3FA28E7}" name="F/T PhD 2018/19" totalsRowFunction="sum" headerRowDxfId="47" dataDxfId="46" totalsRowDxfId="45"/>
    <tableColumn id="29" xr3:uid="{29B90314-3D9F-3D48-A785-B7311215443D}" name="F/T PhD 2019/20" totalsRowFunction="sum" headerRowDxfId="44" dataDxfId="43" totalsRowDxfId="42"/>
    <tableColumn id="46" xr3:uid="{250B5319-E660-1F49-A50C-7A6158E9C30E}" name="F/T PhD 2020/21" totalsRowFunction="sum" headerRowDxfId="41" dataDxfId="40" totalsRowDxfId="39"/>
    <tableColumn id="43" xr3:uid="{3FE2C579-2CC5-E644-943F-3B27654909EB}" name="Column22" headerRowDxfId="38" dataDxfId="37" totalsRowDxfId="36"/>
    <tableColumn id="20" xr3:uid="{05AAFB8A-D314-CC4E-9B74-1C197FDFA1B4}" name="P/T PhD 2018/19" totalsRowFunction="sum" headerRowDxfId="35" dataDxfId="34" totalsRowDxfId="33"/>
    <tableColumn id="34" xr3:uid="{825B3B7F-CFF1-1147-8ADB-3DC96BDB10C0}" name="P/T PhD 2019/20" totalsRowFunction="sum" headerRowDxfId="32" dataDxfId="31" totalsRowDxfId="30"/>
    <tableColumn id="41" xr3:uid="{993DBD3D-ECB7-814D-BC0F-9B53205B9F67}" name="P/T PhD 2020/21" totalsRowFunction="sum" headerRowDxfId="29" dataDxfId="28" totalsRowDxfId="27"/>
    <tableColumn id="48" xr3:uid="{2D9A1F7E-A242-1A4A-84B8-C6E4C241048B}" name="Column25" headerRowDxfId="26" dataDxfId="25" totalsRowDxfId="24"/>
    <tableColumn id="8" xr3:uid="{35E1B8C6-CABD-B44B-AF11-72F34A284C55}" name="Total Students 2018/19" totalsRowFunction="sum" headerRowDxfId="23" dataDxfId="22" totalsRowDxfId="21"/>
    <tableColumn id="35" xr3:uid="{E3FEA4CB-5712-6B49-BA2A-754F53F3AADF}" name="Total Students 2019/20" totalsRowFunction="custom" headerRowDxfId="20" dataDxfId="19" totalsRowDxfId="18">
      <totalsRowFormula>SUM(BN9:BN53)</totalsRowFormula>
    </tableColumn>
    <tableColumn id="67" xr3:uid="{F987D254-85D3-A549-A74E-32DB5D936A52}" name="Column10" totalsRowFunction="custom" headerRowDxfId="17" dataDxfId="16" totalsRowDxfId="15">
      <totalsRowFormula>SUM(BO9:BO53)</totalsRowFormula>
    </tableColumn>
    <tableColumn id="72" xr3:uid="{649C570A-C585-8248-8783-537B7E2B73A0}" name="Column29" headerRowDxfId="14" dataDxfId="13" totalsRowDxfId="12">
      <calculatedColumnFormula>AO6+BC6+BO6</calculatedColumnFormula>
    </tableColumn>
    <tableColumn id="71" xr3:uid="{D01C1886-50FE-504D-BC27-DF5E6FA66BA7}" name="Column28" headerRowDxfId="11" dataDxfId="10" totalsRowDxfId="9">
      <calculatedColumnFormula>AP6+BD6+BP6</calculatedColumnFormula>
    </tableColumn>
    <tableColumn id="70" xr3:uid="{5559051C-B717-9545-92A0-55778A8E27A9}" name="Column27" headerRowDxfId="8" dataDxfId="7" totalsRowDxfId="6">
      <calculatedColumnFormula>AQ6+BE6+BQ6</calculatedColumnFormula>
    </tableColumn>
    <tableColumn id="69" xr3:uid="{6CC61272-1222-BF42-AF05-B8FC56DCDA1C}" name="Column26" headerRowDxfId="5" dataDxfId="4" totalsRowDxfId="3">
      <calculatedColumnFormula>AR6+BF6+BR6</calculatedColumnFormula>
    </tableColumn>
    <tableColumn id="68" xr3:uid="{B605835D-D027-0645-AF18-CAA0076C6C59}" name="Column11" headerRowDxfId="2" dataDxfId="1" totalsRowDxfId="0"/>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3.v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C4709-C394-45AC-A346-2D486DF0FFAD}">
  <dimension ref="A1:HK1281"/>
  <sheetViews>
    <sheetView zoomScale="120" zoomScaleNormal="120" workbookViewId="0">
      <pane xSplit="3" topLeftCell="D1" activePane="topRight" state="frozen"/>
      <selection pane="topRight" activeCell="BR3" sqref="BR3"/>
    </sheetView>
  </sheetViews>
  <sheetFormatPr defaultColWidth="8.85546875" defaultRowHeight="12.75" x14ac:dyDescent="0.2"/>
  <cols>
    <col min="1" max="1" width="12.140625" style="1" customWidth="1"/>
    <col min="2" max="2" width="5.42578125" style="1" customWidth="1"/>
    <col min="3" max="3" width="9.140625" style="2" customWidth="1"/>
    <col min="4" max="5" width="41.28515625" style="1" customWidth="1"/>
    <col min="6" max="7" width="8.42578125" style="1" customWidth="1"/>
    <col min="8" max="8" width="8.42578125" style="5" customWidth="1"/>
    <col min="9" max="9" width="9.140625" style="2" customWidth="1"/>
    <col min="10" max="12" width="14.7109375" style="1" customWidth="1"/>
    <col min="13" max="13" width="14.7109375" style="64" customWidth="1"/>
    <col min="14" max="14" width="14.7109375" style="2" customWidth="1"/>
    <col min="15" max="16" width="14.7109375" style="1" customWidth="1"/>
    <col min="17" max="17" width="14.7109375" style="64" customWidth="1"/>
    <col min="18" max="18" width="14.7109375" style="37" customWidth="1"/>
    <col min="19" max="20" width="14.7109375" style="57" customWidth="1"/>
    <col min="21" max="21" width="14.7109375" style="63" customWidth="1"/>
    <col min="22" max="22" width="14.7109375" style="37" customWidth="1"/>
    <col min="23" max="24" width="14.7109375" style="1" customWidth="1"/>
    <col min="25" max="25" width="14.7109375" style="5" customWidth="1"/>
    <col min="26" max="26" width="14.7109375" style="2" customWidth="1"/>
    <col min="27" max="28" width="14.7109375" style="1" customWidth="1"/>
    <col min="29" max="29" width="14.7109375" style="5" customWidth="1"/>
    <col min="30" max="30" width="14.7109375" style="2" customWidth="1"/>
    <col min="31" max="32" width="14.7109375" style="1" customWidth="1"/>
    <col min="33" max="33" width="14.7109375" style="5" customWidth="1"/>
    <col min="34" max="34" width="14.7109375" style="2" customWidth="1"/>
    <col min="35" max="36" width="14.7109375" style="1" customWidth="1"/>
    <col min="37" max="37" width="14.7109375" style="5" customWidth="1"/>
    <col min="38" max="38" width="14.7109375" style="37" customWidth="1"/>
    <col min="39" max="40" width="14.7109375" style="57" customWidth="1"/>
    <col min="41" max="41" width="14.7109375" style="38" customWidth="1"/>
    <col min="42" max="42" width="14.7109375" style="5" customWidth="1"/>
    <col min="43" max="43" width="16.28515625" style="5" customWidth="1"/>
    <col min="44" max="44" width="16.28515625" style="2" customWidth="1"/>
    <col min="45" max="46" width="14.7109375" style="1" customWidth="1"/>
    <col min="47" max="47" width="14.7109375" style="4" customWidth="1"/>
    <col min="48" max="48" width="14.7109375" style="2" customWidth="1"/>
    <col min="49" max="50" width="14.7109375" style="1" customWidth="1"/>
    <col min="51" max="51" width="14.7109375" style="4" customWidth="1"/>
    <col min="52" max="52" width="14.7109375" style="37" customWidth="1"/>
    <col min="53" max="54" width="14.7109375" style="57" customWidth="1"/>
    <col min="55" max="55" width="14.7109375" style="39" customWidth="1"/>
    <col min="56" max="56" width="14.7109375" style="37" customWidth="1"/>
    <col min="57" max="58" width="14.7109375" style="1" customWidth="1"/>
    <col min="59" max="59" width="14.7109375" style="4" customWidth="1"/>
    <col min="60" max="60" width="14.7109375" style="2" customWidth="1"/>
    <col min="61" max="62" width="14.7109375" style="1" customWidth="1"/>
    <col min="63" max="63" width="14.7109375" style="4" customWidth="1"/>
    <col min="64" max="64" width="14.7109375" style="37" customWidth="1"/>
    <col min="65" max="66" width="14.7109375" style="57" customWidth="1"/>
    <col min="67" max="67" width="14.7109375" style="39" customWidth="1"/>
    <col min="68" max="70" width="14.7109375" style="37" customWidth="1"/>
    <col min="71" max="71" width="14.7109375" style="31" customWidth="1"/>
    <col min="72" max="72" width="135.42578125" style="1" customWidth="1"/>
    <col min="73" max="16384" width="8.85546875" style="1"/>
  </cols>
  <sheetData>
    <row r="1" spans="1:219" s="9" customFormat="1" ht="64.5" thickBot="1" x14ac:dyDescent="0.25">
      <c r="A1" s="9" t="s">
        <v>0</v>
      </c>
      <c r="B1" s="8" t="s">
        <v>7</v>
      </c>
      <c r="C1" s="9" t="s">
        <v>8</v>
      </c>
      <c r="D1" s="10" t="s">
        <v>19</v>
      </c>
      <c r="E1" s="11" t="s">
        <v>150</v>
      </c>
      <c r="F1" s="12" t="s">
        <v>176</v>
      </c>
      <c r="G1" s="12" t="s">
        <v>177</v>
      </c>
      <c r="H1" s="10" t="s">
        <v>178</v>
      </c>
      <c r="I1" s="9" t="s">
        <v>1</v>
      </c>
      <c r="J1" s="66" t="s">
        <v>154</v>
      </c>
      <c r="K1" s="65" t="s">
        <v>25</v>
      </c>
      <c r="L1" s="65" t="s">
        <v>10</v>
      </c>
      <c r="M1" s="61" t="s">
        <v>21</v>
      </c>
      <c r="N1" s="65" t="s">
        <v>156</v>
      </c>
      <c r="O1" s="65" t="s">
        <v>26</v>
      </c>
      <c r="P1" s="65" t="s">
        <v>11</v>
      </c>
      <c r="Q1" s="61" t="s">
        <v>20</v>
      </c>
      <c r="R1" s="65" t="s">
        <v>157</v>
      </c>
      <c r="S1" s="65" t="s">
        <v>50</v>
      </c>
      <c r="T1" s="65" t="s">
        <v>51</v>
      </c>
      <c r="U1" s="61" t="s">
        <v>52</v>
      </c>
      <c r="V1" s="15" t="s">
        <v>158</v>
      </c>
      <c r="W1" s="15" t="s">
        <v>12</v>
      </c>
      <c r="X1" s="15" t="s">
        <v>13</v>
      </c>
      <c r="Y1" s="16" t="s">
        <v>22</v>
      </c>
      <c r="Z1" s="15" t="s">
        <v>162</v>
      </c>
      <c r="AA1" s="15" t="s">
        <v>15</v>
      </c>
      <c r="AB1" s="15" t="s">
        <v>16</v>
      </c>
      <c r="AC1" s="16" t="s">
        <v>23</v>
      </c>
      <c r="AD1" s="15" t="s">
        <v>159</v>
      </c>
      <c r="AE1" s="15" t="s">
        <v>40</v>
      </c>
      <c r="AF1" s="15" t="s">
        <v>39</v>
      </c>
      <c r="AG1" s="16" t="s">
        <v>38</v>
      </c>
      <c r="AH1" s="15" t="s">
        <v>163</v>
      </c>
      <c r="AI1" s="15" t="s">
        <v>49</v>
      </c>
      <c r="AJ1" s="15" t="s">
        <v>48</v>
      </c>
      <c r="AK1" s="16" t="s">
        <v>47</v>
      </c>
      <c r="AL1" s="15" t="s">
        <v>166</v>
      </c>
      <c r="AM1" s="15" t="s">
        <v>53</v>
      </c>
      <c r="AN1" s="15" t="s">
        <v>54</v>
      </c>
      <c r="AO1" s="16" t="s">
        <v>55</v>
      </c>
      <c r="AP1" s="16" t="s">
        <v>63</v>
      </c>
      <c r="AQ1" s="16" t="s">
        <v>64</v>
      </c>
      <c r="AR1" s="17" t="s">
        <v>160</v>
      </c>
      <c r="AS1" s="17" t="s">
        <v>14</v>
      </c>
      <c r="AT1" s="17" t="s">
        <v>27</v>
      </c>
      <c r="AU1" s="18" t="s">
        <v>28</v>
      </c>
      <c r="AV1" s="17" t="s">
        <v>164</v>
      </c>
      <c r="AW1" s="17" t="s">
        <v>17</v>
      </c>
      <c r="AX1" s="17" t="s">
        <v>18</v>
      </c>
      <c r="AY1" s="18" t="s">
        <v>24</v>
      </c>
      <c r="AZ1" s="17" t="s">
        <v>167</v>
      </c>
      <c r="BA1" s="17" t="s">
        <v>56</v>
      </c>
      <c r="BB1" s="17" t="s">
        <v>57</v>
      </c>
      <c r="BC1" s="18" t="s">
        <v>58</v>
      </c>
      <c r="BD1" s="17" t="s">
        <v>161</v>
      </c>
      <c r="BE1" s="17" t="s">
        <v>41</v>
      </c>
      <c r="BF1" s="17" t="s">
        <v>42</v>
      </c>
      <c r="BG1" s="18" t="s">
        <v>43</v>
      </c>
      <c r="BH1" s="17" t="s">
        <v>165</v>
      </c>
      <c r="BI1" s="17" t="s">
        <v>44</v>
      </c>
      <c r="BJ1" s="17" t="s">
        <v>45</v>
      </c>
      <c r="BK1" s="18" t="s">
        <v>46</v>
      </c>
      <c r="BL1" s="17" t="s">
        <v>168</v>
      </c>
      <c r="BM1" s="17" t="s">
        <v>60</v>
      </c>
      <c r="BN1" s="17" t="s">
        <v>61</v>
      </c>
      <c r="BO1" s="18" t="s">
        <v>62</v>
      </c>
      <c r="BP1" s="13" t="s">
        <v>172</v>
      </c>
      <c r="BQ1" s="13" t="s">
        <v>173</v>
      </c>
      <c r="BR1" s="13" t="s">
        <v>174</v>
      </c>
      <c r="BS1" s="14" t="s">
        <v>171</v>
      </c>
      <c r="BT1" s="9" t="s">
        <v>146</v>
      </c>
      <c r="BU1" s="35"/>
      <c r="BV1" s="35"/>
      <c r="BW1" s="35"/>
      <c r="BX1" s="35"/>
      <c r="BY1" s="35"/>
      <c r="BZ1" s="35"/>
      <c r="CA1" s="35"/>
      <c r="CB1" s="35"/>
      <c r="CC1" s="35"/>
      <c r="CD1" s="35"/>
      <c r="CE1" s="35"/>
      <c r="CF1" s="35"/>
      <c r="CG1" s="35"/>
      <c r="CH1" s="35"/>
      <c r="CI1" s="35"/>
      <c r="CJ1" s="35"/>
      <c r="CK1" s="35"/>
      <c r="CL1" s="35"/>
      <c r="CM1" s="35"/>
      <c r="CN1" s="35"/>
      <c r="CO1" s="35"/>
      <c r="CP1" s="35"/>
      <c r="CQ1" s="35"/>
      <c r="CR1" s="35"/>
      <c r="CS1" s="35"/>
      <c r="CT1" s="35"/>
      <c r="CU1" s="35"/>
      <c r="CV1" s="35"/>
      <c r="CW1" s="35"/>
      <c r="CX1" s="35"/>
      <c r="CY1" s="35"/>
      <c r="CZ1" s="35"/>
      <c r="DA1" s="35"/>
      <c r="DB1" s="35"/>
      <c r="DC1" s="35"/>
      <c r="DD1" s="35"/>
      <c r="DE1" s="35"/>
      <c r="DF1" s="35"/>
      <c r="DG1" s="35"/>
      <c r="DH1" s="35"/>
      <c r="DI1" s="35"/>
      <c r="DJ1" s="35"/>
      <c r="DK1" s="35"/>
      <c r="DL1" s="35"/>
      <c r="DM1" s="35"/>
      <c r="DN1" s="35"/>
      <c r="DO1" s="35"/>
      <c r="DP1" s="35"/>
      <c r="DQ1" s="35"/>
      <c r="DR1" s="35"/>
      <c r="DS1" s="35"/>
      <c r="DT1" s="35"/>
      <c r="DU1" s="35"/>
      <c r="DV1" s="35"/>
      <c r="DW1" s="35"/>
      <c r="DX1" s="35"/>
      <c r="DY1" s="35"/>
      <c r="DZ1" s="35"/>
      <c r="EA1" s="35"/>
      <c r="EB1" s="35"/>
      <c r="EC1" s="35"/>
      <c r="ED1" s="35"/>
      <c r="EE1" s="35"/>
      <c r="EF1" s="35"/>
      <c r="EG1" s="35"/>
      <c r="EH1" s="35"/>
      <c r="EI1" s="35"/>
      <c r="EJ1" s="35"/>
      <c r="EK1" s="35"/>
      <c r="EL1" s="35"/>
      <c r="EM1" s="35"/>
      <c r="EN1" s="35"/>
      <c r="EO1" s="35"/>
      <c r="EP1" s="35"/>
      <c r="EQ1" s="35"/>
      <c r="ER1" s="35"/>
      <c r="ES1" s="35"/>
      <c r="ET1" s="35"/>
      <c r="EU1" s="35"/>
      <c r="EV1" s="35"/>
      <c r="EW1" s="35"/>
      <c r="EX1" s="35"/>
      <c r="EY1" s="35"/>
      <c r="EZ1" s="35"/>
      <c r="FA1" s="35"/>
      <c r="FB1" s="35"/>
      <c r="FC1" s="35"/>
      <c r="FD1" s="35"/>
      <c r="FE1" s="35"/>
      <c r="FF1" s="35"/>
      <c r="FG1" s="35"/>
      <c r="FH1" s="35"/>
      <c r="FI1" s="35"/>
      <c r="FJ1" s="35"/>
      <c r="FK1" s="35"/>
      <c r="FL1" s="35"/>
      <c r="FM1" s="35"/>
      <c r="FN1" s="35"/>
      <c r="FO1" s="35"/>
      <c r="FP1" s="35"/>
      <c r="FQ1" s="35"/>
      <c r="FR1" s="35"/>
      <c r="FS1" s="35"/>
      <c r="FT1" s="35"/>
      <c r="FU1" s="35"/>
      <c r="FV1" s="35"/>
      <c r="FW1" s="35"/>
      <c r="FX1" s="35"/>
      <c r="FY1" s="35"/>
      <c r="FZ1" s="35"/>
      <c r="GA1" s="35"/>
      <c r="GB1" s="35"/>
      <c r="GC1" s="35"/>
      <c r="GD1" s="35"/>
      <c r="GE1" s="35"/>
      <c r="GF1" s="35"/>
      <c r="GG1" s="35"/>
      <c r="GH1" s="35"/>
      <c r="GI1" s="35"/>
      <c r="GJ1" s="35"/>
      <c r="GK1" s="35"/>
      <c r="GL1" s="35"/>
      <c r="GM1" s="35"/>
      <c r="GN1" s="35"/>
      <c r="GO1" s="35"/>
      <c r="GP1" s="35"/>
      <c r="GQ1" s="35"/>
      <c r="GR1" s="35"/>
      <c r="GS1" s="35"/>
      <c r="GT1" s="35"/>
      <c r="GU1" s="35"/>
      <c r="GV1" s="35"/>
      <c r="GW1" s="35"/>
      <c r="GX1" s="35"/>
      <c r="GY1" s="35"/>
      <c r="GZ1" s="35"/>
      <c r="HA1" s="35"/>
      <c r="HB1" s="35"/>
      <c r="HC1" s="35"/>
      <c r="HD1" s="35"/>
      <c r="HE1" s="35"/>
      <c r="HF1" s="35"/>
      <c r="HG1" s="35"/>
      <c r="HH1" s="35"/>
      <c r="HI1" s="35"/>
      <c r="HJ1" s="35"/>
      <c r="HK1" s="35"/>
    </row>
    <row r="2" spans="1:219" s="19" customFormat="1" ht="13.5" thickBot="1" x14ac:dyDescent="0.25">
      <c r="A2" s="56" t="s">
        <v>59</v>
      </c>
      <c r="B2" s="19">
        <f>COUNT(B4:B47)</f>
        <v>4</v>
      </c>
      <c r="C2" s="35">
        <f>COUNT(C4:C47)</f>
        <v>23</v>
      </c>
      <c r="F2" s="19">
        <f>SUM(F4:F47)</f>
        <v>1315</v>
      </c>
      <c r="G2" s="19">
        <f>SUM(G4:G47)</f>
        <v>1200</v>
      </c>
      <c r="H2" s="20">
        <f>SUM(H4:H47)</f>
        <v>1105</v>
      </c>
      <c r="I2" s="35">
        <f>COUNT(I4:I47)</f>
        <v>29</v>
      </c>
      <c r="J2" s="19">
        <f t="shared" ref="J2:AO2" si="0">SUM(J4:J47)</f>
        <v>111</v>
      </c>
      <c r="K2" s="19">
        <f t="shared" si="0"/>
        <v>87</v>
      </c>
      <c r="L2" s="19">
        <f t="shared" si="0"/>
        <v>116</v>
      </c>
      <c r="M2" s="62">
        <f t="shared" si="0"/>
        <v>124.6</v>
      </c>
      <c r="N2" s="19">
        <f t="shared" si="0"/>
        <v>20</v>
      </c>
      <c r="O2" s="19">
        <f t="shared" si="0"/>
        <v>26</v>
      </c>
      <c r="P2" s="19">
        <f t="shared" si="0"/>
        <v>37</v>
      </c>
      <c r="Q2" s="62">
        <f t="shared" si="0"/>
        <v>36.75</v>
      </c>
      <c r="R2" s="19">
        <f t="shared" si="0"/>
        <v>131</v>
      </c>
      <c r="S2" s="19">
        <f t="shared" si="0"/>
        <v>113</v>
      </c>
      <c r="T2" s="19">
        <f t="shared" si="0"/>
        <v>153</v>
      </c>
      <c r="U2" s="62">
        <f t="shared" si="0"/>
        <v>161.35</v>
      </c>
      <c r="V2" s="19">
        <f t="shared" si="0"/>
        <v>380</v>
      </c>
      <c r="W2" s="19">
        <f t="shared" si="0"/>
        <v>272</v>
      </c>
      <c r="X2" s="19">
        <f t="shared" si="0"/>
        <v>286</v>
      </c>
      <c r="Y2" s="20">
        <f t="shared" si="0"/>
        <v>315</v>
      </c>
      <c r="Z2" s="19">
        <f t="shared" si="0"/>
        <v>40</v>
      </c>
      <c r="AA2" s="19">
        <f t="shared" si="0"/>
        <v>1</v>
      </c>
      <c r="AB2" s="19">
        <f t="shared" si="0"/>
        <v>1</v>
      </c>
      <c r="AC2" s="20">
        <f>SUM(AC4:AC47)</f>
        <v>0</v>
      </c>
      <c r="AD2" s="19">
        <f t="shared" si="0"/>
        <v>648</v>
      </c>
      <c r="AE2" s="19">
        <f t="shared" si="0"/>
        <v>738</v>
      </c>
      <c r="AF2" s="19">
        <f t="shared" si="0"/>
        <v>618</v>
      </c>
      <c r="AG2" s="20">
        <f t="shared" si="0"/>
        <v>1020</v>
      </c>
      <c r="AH2" s="19">
        <f t="shared" si="0"/>
        <v>0</v>
      </c>
      <c r="AI2" s="19">
        <f t="shared" si="0"/>
        <v>1</v>
      </c>
      <c r="AJ2" s="19">
        <f t="shared" si="0"/>
        <v>2</v>
      </c>
      <c r="AK2" s="20">
        <f t="shared" si="0"/>
        <v>1</v>
      </c>
      <c r="AL2" s="19">
        <f t="shared" si="0"/>
        <v>1068</v>
      </c>
      <c r="AM2" s="19">
        <f t="shared" si="0"/>
        <v>1012</v>
      </c>
      <c r="AN2" s="19">
        <f t="shared" si="0"/>
        <v>907</v>
      </c>
      <c r="AO2" s="20">
        <f t="shared" si="0"/>
        <v>1336</v>
      </c>
      <c r="AP2" s="20">
        <f t="shared" ref="AP2:BG2" si="1">SUM(AP4:AP47)</f>
        <v>704</v>
      </c>
      <c r="AQ2" s="20">
        <f t="shared" si="1"/>
        <v>566</v>
      </c>
      <c r="AR2" s="19">
        <f t="shared" si="1"/>
        <v>373</v>
      </c>
      <c r="AS2" s="19">
        <f t="shared" si="1"/>
        <v>346</v>
      </c>
      <c r="AT2" s="19">
        <f t="shared" si="1"/>
        <v>436</v>
      </c>
      <c r="AU2" s="22">
        <f t="shared" si="1"/>
        <v>308</v>
      </c>
      <c r="AV2" s="19">
        <f t="shared" si="1"/>
        <v>8</v>
      </c>
      <c r="AW2" s="19">
        <f t="shared" si="1"/>
        <v>13</v>
      </c>
      <c r="AX2" s="19">
        <f t="shared" si="1"/>
        <v>13</v>
      </c>
      <c r="AY2" s="22">
        <f t="shared" si="1"/>
        <v>20</v>
      </c>
      <c r="AZ2" s="19">
        <f t="shared" si="1"/>
        <v>381</v>
      </c>
      <c r="BA2" s="19">
        <f t="shared" si="1"/>
        <v>359</v>
      </c>
      <c r="BB2" s="19">
        <f t="shared" si="1"/>
        <v>449</v>
      </c>
      <c r="BC2" s="22">
        <f t="shared" si="1"/>
        <v>328</v>
      </c>
      <c r="BD2" s="19">
        <f t="shared" si="1"/>
        <v>153</v>
      </c>
      <c r="BE2" s="19">
        <f t="shared" si="1"/>
        <v>140</v>
      </c>
      <c r="BF2" s="19">
        <f t="shared" si="1"/>
        <v>186</v>
      </c>
      <c r="BG2" s="22">
        <f t="shared" si="1"/>
        <v>197</v>
      </c>
      <c r="BH2" s="19">
        <f t="shared" ref="BH2:BO2" si="2">SUM(BH4:BH47)</f>
        <v>14</v>
      </c>
      <c r="BI2" s="19">
        <f t="shared" si="2"/>
        <v>13</v>
      </c>
      <c r="BJ2" s="19">
        <f t="shared" si="2"/>
        <v>9</v>
      </c>
      <c r="BK2" s="22">
        <f t="shared" si="2"/>
        <v>6</v>
      </c>
      <c r="BL2" s="19">
        <f t="shared" si="2"/>
        <v>167</v>
      </c>
      <c r="BM2" s="19">
        <f t="shared" si="2"/>
        <v>153</v>
      </c>
      <c r="BN2" s="19">
        <f t="shared" si="2"/>
        <v>195</v>
      </c>
      <c r="BO2" s="22">
        <f t="shared" si="2"/>
        <v>203</v>
      </c>
      <c r="BP2" s="35">
        <f>Table1[[#This Row],[Column23]]+Table1[[#This Row],[Column24]]+Table1[[#This Row],[Column25]]</f>
        <v>1616</v>
      </c>
      <c r="BQ2" s="35">
        <f>Table1[[#This Row],[Total UG Students 2018/19]]+Table1[[#This Row],[Column9]]+Table1[[#This Row],[Total Students 2018/19]]</f>
        <v>1524</v>
      </c>
      <c r="BR2" s="35">
        <f>Table1[[#This Row],[Total UG Students 2019/20]]+Table1[[#This Row],[Column8]]+Table1[[#This Row],[Total Students 2019/20]]</f>
        <v>1551</v>
      </c>
      <c r="BS2" s="31">
        <f>AO2+BC2+BO2</f>
        <v>1867</v>
      </c>
    </row>
    <row r="3" spans="1:219" s="55" customFormat="1" x14ac:dyDescent="0.2">
      <c r="A3" s="54" t="s">
        <v>175</v>
      </c>
      <c r="C3" s="36"/>
      <c r="F3" s="69">
        <f>AVERAGE(F4:F47)</f>
        <v>29.886363636363637</v>
      </c>
      <c r="G3" s="69">
        <f t="shared" ref="G3:I3" si="3">AVERAGE(G4:G47)</f>
        <v>41.379310344827587</v>
      </c>
      <c r="H3" s="135">
        <f t="shared" si="3"/>
        <v>31.571428571428573</v>
      </c>
      <c r="I3" s="106">
        <f t="shared" si="3"/>
        <v>1</v>
      </c>
      <c r="J3" s="69">
        <f>J2/20</f>
        <v>5.55</v>
      </c>
      <c r="K3" s="69">
        <f>K2/19</f>
        <v>4.5789473684210522</v>
      </c>
      <c r="L3" s="69">
        <f>L2/19</f>
        <v>6.1052631578947372</v>
      </c>
      <c r="M3" s="138">
        <f>M2/I2</f>
        <v>4.296551724137931</v>
      </c>
      <c r="N3" s="69">
        <f>N2/20</f>
        <v>1</v>
      </c>
      <c r="O3" s="69">
        <f>O2/19</f>
        <v>1.368421052631579</v>
      </c>
      <c r="P3" s="69">
        <f>P2/19</f>
        <v>1.9473684210526316</v>
      </c>
      <c r="Q3" s="138">
        <f>Q2/I2</f>
        <v>1.2672413793103448</v>
      </c>
      <c r="R3" s="69">
        <f>R2/20</f>
        <v>6.55</v>
      </c>
      <c r="S3" s="69">
        <f>S2/19</f>
        <v>5.9473684210526319</v>
      </c>
      <c r="T3" s="69">
        <f>T2/19</f>
        <v>8.0526315789473681</v>
      </c>
      <c r="U3" s="138">
        <f>U2/I2</f>
        <v>5.5637931034482753</v>
      </c>
      <c r="V3" s="69">
        <f>V2/20</f>
        <v>19</v>
      </c>
      <c r="W3" s="69">
        <f>W2/19</f>
        <v>14.315789473684211</v>
      </c>
      <c r="X3" s="69">
        <f>X2/19</f>
        <v>15.052631578947368</v>
      </c>
      <c r="Y3" s="135">
        <f>Y2/I2</f>
        <v>10.862068965517242</v>
      </c>
      <c r="Z3" s="69">
        <f>Z2/20</f>
        <v>2</v>
      </c>
      <c r="AA3" s="69">
        <f>AA2/19</f>
        <v>5.2631578947368418E-2</v>
      </c>
      <c r="AB3" s="69">
        <f>AB2/19</f>
        <v>5.2631578947368418E-2</v>
      </c>
      <c r="AC3" s="135">
        <f>AC2/I2</f>
        <v>0</v>
      </c>
      <c r="AD3" s="69">
        <f>AD2/20</f>
        <v>32.4</v>
      </c>
      <c r="AE3" s="69">
        <f>AE2/19</f>
        <v>38.842105263157897</v>
      </c>
      <c r="AF3" s="69">
        <f>AF2/19</f>
        <v>32.526315789473685</v>
      </c>
      <c r="AG3" s="135">
        <f>AG2/I2</f>
        <v>35.172413793103445</v>
      </c>
      <c r="AH3" s="69">
        <f>AH2/20</f>
        <v>0</v>
      </c>
      <c r="AI3" s="69">
        <f>AI2/19</f>
        <v>5.2631578947368418E-2</v>
      </c>
      <c r="AJ3" s="69">
        <f>AJ2/19</f>
        <v>0.10526315789473684</v>
      </c>
      <c r="AK3" s="135">
        <f>AK2/I2</f>
        <v>3.4482758620689655E-2</v>
      </c>
      <c r="AL3" s="69">
        <f>AL2/20</f>
        <v>53.4</v>
      </c>
      <c r="AM3" s="69">
        <f>AM2/19</f>
        <v>53.263157894736842</v>
      </c>
      <c r="AN3" s="69">
        <f>AN2/19</f>
        <v>47.736842105263158</v>
      </c>
      <c r="AO3" s="135">
        <f>AO2/I2</f>
        <v>46.068965517241381</v>
      </c>
      <c r="AP3" s="135">
        <f>AP2/I2</f>
        <v>24.275862068965516</v>
      </c>
      <c r="AQ3" s="135">
        <f>AQ2/I2</f>
        <v>19.517241379310345</v>
      </c>
      <c r="AR3" s="69">
        <f>AR2/20</f>
        <v>18.649999999999999</v>
      </c>
      <c r="AS3" s="69">
        <f>AS2/19</f>
        <v>18.210526315789473</v>
      </c>
      <c r="AT3" s="69">
        <f>AT2/19</f>
        <v>22.94736842105263</v>
      </c>
      <c r="AU3" s="136">
        <f>AU2/I2</f>
        <v>10.620689655172415</v>
      </c>
      <c r="AV3" s="69">
        <f>AV2/20</f>
        <v>0.4</v>
      </c>
      <c r="AW3" s="69">
        <f>AW2/19</f>
        <v>0.68421052631578949</v>
      </c>
      <c r="AX3" s="69">
        <f>AX2/19</f>
        <v>0.68421052631578949</v>
      </c>
      <c r="AY3" s="136">
        <f>AY2/I2</f>
        <v>0.68965517241379315</v>
      </c>
      <c r="AZ3" s="69">
        <f>AZ2/20</f>
        <v>19.05</v>
      </c>
      <c r="BA3" s="69">
        <f>BA2/19</f>
        <v>18.894736842105264</v>
      </c>
      <c r="BB3" s="69">
        <f>BB2/19</f>
        <v>23.631578947368421</v>
      </c>
      <c r="BC3" s="136">
        <f>BC2/I2</f>
        <v>11.310344827586206</v>
      </c>
      <c r="BD3" s="69">
        <f>BD2/20</f>
        <v>7.65</v>
      </c>
      <c r="BE3" s="69">
        <f>BE2/19</f>
        <v>7.3684210526315788</v>
      </c>
      <c r="BF3" s="69">
        <f>BF2/19</f>
        <v>9.7894736842105257</v>
      </c>
      <c r="BG3" s="136">
        <f>BG2/I2</f>
        <v>6.7931034482758621</v>
      </c>
      <c r="BH3" s="69">
        <f>BH2/20</f>
        <v>0.7</v>
      </c>
      <c r="BI3" s="69">
        <f>BI2/19</f>
        <v>0.68421052631578949</v>
      </c>
      <c r="BJ3" s="69">
        <f>BJ2/19</f>
        <v>0.47368421052631576</v>
      </c>
      <c r="BK3" s="136">
        <f>BK2/I2</f>
        <v>0.20689655172413793</v>
      </c>
      <c r="BL3" s="69">
        <f>BL2/20</f>
        <v>8.35</v>
      </c>
      <c r="BM3" s="69">
        <f>BM2/19</f>
        <v>8.0526315789473681</v>
      </c>
      <c r="BN3" s="69">
        <f>BN2/19</f>
        <v>10.263157894736842</v>
      </c>
      <c r="BO3" s="136">
        <f>BO2/I2</f>
        <v>7</v>
      </c>
      <c r="BP3" s="69">
        <f>BP2/20</f>
        <v>80.8</v>
      </c>
      <c r="BQ3" s="69">
        <f>BQ2/19</f>
        <v>80.21052631578948</v>
      </c>
      <c r="BR3" s="69">
        <f>BR2/19</f>
        <v>81.631578947368425</v>
      </c>
      <c r="BS3" s="137">
        <f>BS2/I2</f>
        <v>64.379310344827587</v>
      </c>
    </row>
    <row r="4" spans="1:219" x14ac:dyDescent="0.2">
      <c r="A4" s="2" t="s">
        <v>31</v>
      </c>
      <c r="B4" s="1" t="s">
        <v>6</v>
      </c>
      <c r="C4" s="2">
        <v>1</v>
      </c>
      <c r="D4" s="1" t="s">
        <v>30</v>
      </c>
      <c r="E4" s="1" t="s">
        <v>29</v>
      </c>
      <c r="F4" s="1">
        <v>0</v>
      </c>
      <c r="H4" s="5">
        <v>0</v>
      </c>
      <c r="I4" s="2" t="s">
        <v>34</v>
      </c>
      <c r="R4" s="57"/>
      <c r="AL4" s="57">
        <f>Table1[[#This Row],[Column15]]+Table1[[#This Row],[Column19]]+Table1[[#This Row],[Column20]]+Table1[[#This Row],[Column16]]</f>
        <v>0</v>
      </c>
      <c r="AM4" s="57">
        <f>SUM(Table1[[#This Row],[F/T UG Single H 2018/19]]+Table1[[#This Row],[F/T UG Single H 2020/22]]+Table1[[#This Row],[F/T UG Joint H 2018/19]]+Table1[[#This Row],[Column3]])</f>
        <v>0</v>
      </c>
      <c r="AN4" s="57">
        <f>SUM(Table1[[#This Row],[F/T UG Single H 2019/20]]+Table1[[#This Row],[F/T UG Single H 2020/214]]+Table1[[#This Row],[F/T UG Joint H 2019/20]]+Table1[[#This Row],[Column2]])</f>
        <v>0</v>
      </c>
      <c r="AO4" s="38">
        <f>SUM(Table1[[#This Row],[F/T UG Single H 2020/21]]+Table1[[#This Row],[F/T UG Single H 2020/215]]+Table1[[#This Row],[F/T UG Joint H 2020/21]]+Table1[[#This Row],[Column1]])</f>
        <v>0</v>
      </c>
      <c r="AZ4" s="37">
        <f>Table1[[#This Row],[Column17]]+Table1[[#This Row],[Column21]]</f>
        <v>0</v>
      </c>
      <c r="BA4" s="57">
        <f>SUM(Table1[[#This Row],[F/T Taught PG 2018/19]]+Table1[[#This Row],[Column4]])</f>
        <v>0</v>
      </c>
      <c r="BB4" s="57">
        <f>SUM(Table1[[#This Row],[F/T Taught PG 2019/20]]+Table1[[#This Row],[Column6]])</f>
        <v>0</v>
      </c>
      <c r="BC4" s="39">
        <f>SUM(Table1[[#This Row],[F/T Taught PG 2020/21]]+Table1[[#This Row],[Column5]])</f>
        <v>0</v>
      </c>
      <c r="BL4" s="37">
        <f>Table1[[#This Row],[Column18]]+Table1[[#This Row],[Column22]]</f>
        <v>0</v>
      </c>
      <c r="BM4" s="57">
        <f>SUM(Table1[[#This Row],[F/T PhD 2018/19]]+Table1[[#This Row],[P/T PhD 2018/19]])</f>
        <v>0</v>
      </c>
      <c r="BN4" s="57">
        <f>SUM(Table1[[#This Row],[F/T PhD 2019/20]]+Table1[[#This Row],[P/T PhD 2019/20]])</f>
        <v>0</v>
      </c>
      <c r="BO4" s="39">
        <f>SUM(Table1[[#This Row],[F/T PhD 2020/21]]+Table1[[#This Row],[P/T PhD 2020/21]])</f>
        <v>0</v>
      </c>
      <c r="BS4" s="31">
        <f t="shared" ref="BS4:BS15" si="4">AO4+BC4+BO4</f>
        <v>0</v>
      </c>
    </row>
    <row r="5" spans="1:219" ht="76.5" x14ac:dyDescent="0.2">
      <c r="A5" s="2" t="s">
        <v>32</v>
      </c>
      <c r="B5" s="1" t="s">
        <v>6</v>
      </c>
      <c r="C5" s="2" t="s">
        <v>6</v>
      </c>
      <c r="D5" s="1" t="s">
        <v>33</v>
      </c>
      <c r="E5" s="1" t="s">
        <v>37</v>
      </c>
      <c r="F5" s="1">
        <v>0</v>
      </c>
      <c r="H5" s="5">
        <v>5</v>
      </c>
      <c r="I5" s="2">
        <v>1</v>
      </c>
      <c r="M5" s="64">
        <v>1</v>
      </c>
      <c r="Q5" s="64">
        <v>1</v>
      </c>
      <c r="R5" s="57"/>
      <c r="U5" s="63">
        <f>Table1[[#This Row],[F/T Staff 2020/21]]+Table1[[#This Row],[P/T Staff 2020/21]]</f>
        <v>2</v>
      </c>
      <c r="AG5" s="5">
        <v>15</v>
      </c>
      <c r="AL5" s="57">
        <f>Table1[[#This Row],[Column15]]+Table1[[#This Row],[Column19]]+Table1[[#This Row],[Column20]]+Table1[[#This Row],[Column16]]</f>
        <v>0</v>
      </c>
      <c r="AM5" s="57">
        <f>SUM(Table1[[#This Row],[F/T UG Single H 2018/19]]+Table1[[#This Row],[F/T UG Single H 2020/22]]+Table1[[#This Row],[F/T UG Joint H 2018/19]]+Table1[[#This Row],[Column3]])</f>
        <v>0</v>
      </c>
      <c r="AN5" s="57">
        <f>SUM(Table1[[#This Row],[F/T UG Single H 2019/20]]+Table1[[#This Row],[F/T UG Single H 2020/214]]+Table1[[#This Row],[F/T UG Joint H 2019/20]]+Table1[[#This Row],[Column2]])</f>
        <v>0</v>
      </c>
      <c r="AO5" s="38">
        <f>SUM(Table1[[#This Row],[F/T UG Single H 2020/21]]+Table1[[#This Row],[F/T UG Single H 2020/215]]+Table1[[#This Row],[F/T UG Joint H 2020/21]]+Table1[[#This Row],[Column1]])</f>
        <v>15</v>
      </c>
      <c r="AP5" s="5">
        <v>18</v>
      </c>
      <c r="AQ5" s="5">
        <v>42</v>
      </c>
      <c r="AZ5" s="37">
        <f>Table1[[#This Row],[Column17]]+Table1[[#This Row],[Column21]]</f>
        <v>0</v>
      </c>
      <c r="BA5" s="57">
        <f>SUM(Table1[[#This Row],[F/T Taught PG 2018/19]]+Table1[[#This Row],[Column4]])</f>
        <v>0</v>
      </c>
      <c r="BB5" s="57">
        <f>SUM(Table1[[#This Row],[F/T Taught PG 2019/20]]+Table1[[#This Row],[Column6]])</f>
        <v>0</v>
      </c>
      <c r="BC5" s="39">
        <f>SUM(Table1[[#This Row],[F/T Taught PG 2020/21]]+Table1[[#This Row],[Column5]])</f>
        <v>0</v>
      </c>
      <c r="BL5" s="37">
        <f>Table1[[#This Row],[Column18]]+Table1[[#This Row],[Column22]]</f>
        <v>0</v>
      </c>
      <c r="BM5" s="57">
        <f>SUM(Table1[[#This Row],[F/T PhD 2018/19]]+Table1[[#This Row],[P/T PhD 2018/19]])</f>
        <v>0</v>
      </c>
      <c r="BN5" s="57">
        <f>SUM(Table1[[#This Row],[F/T PhD 2019/20]]+Table1[[#This Row],[P/T PhD 2019/20]])</f>
        <v>0</v>
      </c>
      <c r="BO5" s="39">
        <f>SUM(Table1[[#This Row],[F/T PhD 2020/21]]+Table1[[#This Row],[P/T PhD 2020/21]])</f>
        <v>0</v>
      </c>
      <c r="BP5" s="37">
        <f t="shared" ref="BP5" si="5">AL5+AZ5+BL5</f>
        <v>0</v>
      </c>
      <c r="BQ5" s="37">
        <f t="shared" ref="BQ5" si="6">AM5+BA5+BM5</f>
        <v>0</v>
      </c>
      <c r="BR5" s="37">
        <f t="shared" ref="BR5" si="7">AN5+BB5+BN5</f>
        <v>0</v>
      </c>
      <c r="BS5" s="31">
        <f>AO5+BC5+BO5</f>
        <v>15</v>
      </c>
      <c r="BT5" s="1" t="s">
        <v>179</v>
      </c>
    </row>
    <row r="6" spans="1:219" ht="357" x14ac:dyDescent="0.2">
      <c r="A6" s="42" t="s">
        <v>35</v>
      </c>
      <c r="B6" s="1" t="s">
        <v>6</v>
      </c>
      <c r="C6" s="2">
        <v>1</v>
      </c>
      <c r="D6" s="1" t="s">
        <v>36</v>
      </c>
      <c r="F6" s="1">
        <v>10</v>
      </c>
      <c r="G6" s="1">
        <v>20</v>
      </c>
      <c r="H6" s="5">
        <v>20</v>
      </c>
      <c r="I6" s="2">
        <v>1</v>
      </c>
      <c r="J6" s="43"/>
      <c r="K6" s="1">
        <v>1</v>
      </c>
      <c r="L6" s="1">
        <v>1</v>
      </c>
      <c r="M6" s="64">
        <v>1</v>
      </c>
      <c r="N6" s="43"/>
      <c r="P6" s="1">
        <v>1</v>
      </c>
      <c r="Q6" s="64">
        <v>1</v>
      </c>
      <c r="R6" s="57"/>
      <c r="S6" s="57">
        <f>Table1[[#This Row],[F/T Staff 2018/19]]+Table1[[#This Row],[P/T Staff 2018/19]]</f>
        <v>1</v>
      </c>
      <c r="T6" s="57">
        <f>Table1[[#This Row],[F/T Staff 2019/20]]+Table1[[#This Row],[P/T Staff 2019/20]]</f>
        <v>2</v>
      </c>
      <c r="U6" s="63">
        <f>Table1[[#This Row],[F/T Staff 2020/21]]+Table1[[#This Row],[P/T Staff 2020/21]]</f>
        <v>2</v>
      </c>
      <c r="V6" s="43"/>
      <c r="Z6" s="43"/>
      <c r="AD6" s="43"/>
      <c r="AE6" s="1">
        <v>40</v>
      </c>
      <c r="AF6" s="1">
        <v>47</v>
      </c>
      <c r="AG6" s="5">
        <v>64</v>
      </c>
      <c r="AH6" s="43">
        <v>0</v>
      </c>
      <c r="AJ6" s="1">
        <v>1</v>
      </c>
      <c r="AL6" s="57">
        <f>Table1[[#This Row],[Column15]]+Table1[[#This Row],[Column19]]+Table1[[#This Row],[Column20]]+Table1[[#This Row],[Column16]]</f>
        <v>0</v>
      </c>
      <c r="AM6" s="57">
        <f>SUM(Table1[[#This Row],[F/T UG Single H 2018/19]]+Table1[[#This Row],[F/T UG Single H 2020/22]]+Table1[[#This Row],[F/T UG Joint H 2018/19]]+Table1[[#This Row],[Column3]])</f>
        <v>40</v>
      </c>
      <c r="AN6" s="57">
        <f>SUM(Table1[[#This Row],[F/T UG Single H 2019/20]]+Table1[[#This Row],[F/T UG Single H 2020/214]]+Table1[[#This Row],[F/T UG Joint H 2019/20]]+Table1[[#This Row],[Column2]])</f>
        <v>48</v>
      </c>
      <c r="AO6" s="38">
        <f>SUM(Table1[[#This Row],[F/T UG Single H 2020/21]]+Table1[[#This Row],[F/T UG Single H 2020/215]]+Table1[[#This Row],[F/T UG Joint H 2020/21]]+Table1[[#This Row],[Column1]])</f>
        <v>64</v>
      </c>
      <c r="AP6" s="5">
        <v>18</v>
      </c>
      <c r="AQ6" s="5">
        <v>78</v>
      </c>
      <c r="AR6" s="43"/>
      <c r="AV6" s="43"/>
      <c r="AZ6" s="37">
        <f>Table1[[#This Row],[Column17]]+Table1[[#This Row],[Column21]]</f>
        <v>0</v>
      </c>
      <c r="BA6" s="57">
        <f>SUM(Table1[[#This Row],[F/T Taught PG 2018/19]]+Table1[[#This Row],[Column4]])</f>
        <v>0</v>
      </c>
      <c r="BB6" s="57">
        <f>SUM(Table1[[#This Row],[F/T Taught PG 2019/20]]+Table1[[#This Row],[Column6]])</f>
        <v>0</v>
      </c>
      <c r="BC6" s="39">
        <f>SUM(Table1[[#This Row],[F/T Taught PG 2020/21]]+Table1[[#This Row],[Column5]])</f>
        <v>0</v>
      </c>
      <c r="BD6" s="43"/>
      <c r="BE6" s="1">
        <v>6</v>
      </c>
      <c r="BF6" s="1">
        <v>2</v>
      </c>
      <c r="BG6" s="4">
        <v>3</v>
      </c>
      <c r="BH6" s="43"/>
      <c r="BI6" s="1">
        <v>1</v>
      </c>
      <c r="BL6" s="37">
        <f>Table1[[#This Row],[Column18]]+Table1[[#This Row],[Column22]]</f>
        <v>0</v>
      </c>
      <c r="BM6" s="57">
        <f>SUM(Table1[[#This Row],[F/T PhD 2018/19]]+Table1[[#This Row],[P/T PhD 2018/19]])</f>
        <v>7</v>
      </c>
      <c r="BN6" s="57">
        <f>SUM(Table1[[#This Row],[F/T PhD 2019/20]]+Table1[[#This Row],[P/T PhD 2019/20]])</f>
        <v>2</v>
      </c>
      <c r="BO6" s="39">
        <f>SUM(Table1[[#This Row],[F/T PhD 2020/21]]+Table1[[#This Row],[P/T PhD 2020/21]])</f>
        <v>3</v>
      </c>
      <c r="BP6" s="37">
        <f t="shared" ref="BP6:BP47" si="8">AL6+AZ6+BL6</f>
        <v>0</v>
      </c>
      <c r="BQ6" s="37">
        <f t="shared" ref="BQ6:BQ47" si="9">AM6+BA6+BM6</f>
        <v>47</v>
      </c>
      <c r="BR6" s="37">
        <f t="shared" ref="BR6:BR47" si="10">AN6+BB6+BN6</f>
        <v>50</v>
      </c>
      <c r="BS6" s="31">
        <f t="shared" si="4"/>
        <v>67</v>
      </c>
      <c r="BT6" s="146"/>
      <c r="BU6" s="41"/>
      <c r="BV6" s="41"/>
      <c r="BW6" s="41"/>
      <c r="BX6" s="41"/>
      <c r="BY6" s="41"/>
      <c r="BZ6" s="41"/>
      <c r="CA6" s="41"/>
    </row>
    <row r="7" spans="1:219" ht="71.099999999999994" customHeight="1" x14ac:dyDescent="0.2">
      <c r="A7" s="45" t="s">
        <v>67</v>
      </c>
      <c r="B7" s="1" t="s">
        <v>6</v>
      </c>
      <c r="C7" s="2" t="s">
        <v>6</v>
      </c>
      <c r="D7" s="1" t="s">
        <v>66</v>
      </c>
      <c r="F7" s="1">
        <v>0</v>
      </c>
      <c r="G7" s="1">
        <v>5</v>
      </c>
      <c r="I7" s="2">
        <v>1</v>
      </c>
      <c r="J7" s="43"/>
      <c r="M7" s="64">
        <v>3</v>
      </c>
      <c r="N7" s="43"/>
      <c r="Q7" s="64">
        <v>4</v>
      </c>
      <c r="R7" s="57"/>
      <c r="U7" s="63">
        <f>Table1[[#This Row],[F/T Staff 2020/21]]+Table1[[#This Row],[P/T Staff 2020/21]]</f>
        <v>7</v>
      </c>
      <c r="V7" s="43"/>
      <c r="Z7" s="43"/>
      <c r="AD7" s="43"/>
      <c r="AH7" s="43"/>
      <c r="AL7" s="57">
        <f>Table1[[#This Row],[Column15]]+Table1[[#This Row],[Column19]]+Table1[[#This Row],[Column20]]+Table1[[#This Row],[Column16]]</f>
        <v>0</v>
      </c>
      <c r="AM7" s="57">
        <f>SUM(Table1[[#This Row],[F/T UG Single H 2018/19]]+Table1[[#This Row],[F/T UG Single H 2020/22]]+Table1[[#This Row],[F/T UG Joint H 2018/19]]+Table1[[#This Row],[Column3]])</f>
        <v>0</v>
      </c>
      <c r="AN7" s="57">
        <f>SUM(Table1[[#This Row],[F/T UG Single H 2019/20]]+Table1[[#This Row],[F/T UG Single H 2020/214]]+Table1[[#This Row],[F/T UG Joint H 2019/20]]+Table1[[#This Row],[Column2]])</f>
        <v>0</v>
      </c>
      <c r="AO7" s="38">
        <f>SUM(Table1[[#This Row],[F/T UG Single H 2020/21]]+Table1[[#This Row],[F/T UG Single H 2020/215]]+Table1[[#This Row],[F/T UG Joint H 2020/21]]+Table1[[#This Row],[Column1]])</f>
        <v>0</v>
      </c>
      <c r="AP7" s="5">
        <v>15</v>
      </c>
      <c r="AQ7" s="5">
        <v>16</v>
      </c>
      <c r="AR7" s="43"/>
      <c r="AU7" s="4">
        <v>18</v>
      </c>
      <c r="AV7" s="43"/>
      <c r="AY7" s="4">
        <v>1</v>
      </c>
      <c r="AZ7" s="37">
        <f>Table1[[#This Row],[Column17]]+Table1[[#This Row],[Column21]]</f>
        <v>0</v>
      </c>
      <c r="BA7" s="57">
        <f>SUM(Table1[[#This Row],[F/T Taught PG 2018/19]]+Table1[[#This Row],[Column4]])</f>
        <v>0</v>
      </c>
      <c r="BB7" s="57">
        <f>SUM(Table1[[#This Row],[F/T Taught PG 2019/20]]+Table1[[#This Row],[Column6]])</f>
        <v>0</v>
      </c>
      <c r="BC7" s="39">
        <f>SUM(Table1[[#This Row],[F/T Taught PG 2020/21]]+Table1[[#This Row],[Column5]])</f>
        <v>19</v>
      </c>
      <c r="BD7" s="43"/>
      <c r="BH7" s="43"/>
      <c r="BL7" s="37">
        <f>Table1[[#This Row],[Column18]]+Table1[[#This Row],[Column22]]</f>
        <v>0</v>
      </c>
      <c r="BM7" s="57">
        <f>SUM(Table1[[#This Row],[F/T PhD 2018/19]]+Table1[[#This Row],[P/T PhD 2018/19]])</f>
        <v>0</v>
      </c>
      <c r="BN7" s="57">
        <f>SUM(Table1[[#This Row],[F/T PhD 2019/20]]+Table1[[#This Row],[P/T PhD 2019/20]])</f>
        <v>0</v>
      </c>
      <c r="BO7" s="39">
        <f>SUM(Table1[[#This Row],[F/T PhD 2020/21]]+Table1[[#This Row],[P/T PhD 2020/21]])</f>
        <v>0</v>
      </c>
      <c r="BP7" s="37">
        <f t="shared" si="8"/>
        <v>0</v>
      </c>
      <c r="BQ7" s="37">
        <f t="shared" si="9"/>
        <v>0</v>
      </c>
      <c r="BR7" s="37">
        <f t="shared" si="10"/>
        <v>0</v>
      </c>
      <c r="BS7" s="31">
        <f t="shared" si="4"/>
        <v>19</v>
      </c>
      <c r="BT7" s="1" t="s">
        <v>212</v>
      </c>
      <c r="BU7" s="41"/>
      <c r="BV7" s="41"/>
      <c r="BW7" s="41"/>
      <c r="BX7" s="41"/>
      <c r="BY7" s="41"/>
      <c r="BZ7" s="41"/>
      <c r="CA7" s="41"/>
    </row>
    <row r="8" spans="1:219" ht="25.5" x14ac:dyDescent="0.2">
      <c r="A8" s="45" t="s">
        <v>68</v>
      </c>
      <c r="B8" s="1">
        <v>1</v>
      </c>
      <c r="C8" s="2" t="s">
        <v>6</v>
      </c>
      <c r="E8" s="1" t="s">
        <v>65</v>
      </c>
      <c r="F8" s="1">
        <v>15</v>
      </c>
      <c r="G8" s="1">
        <v>20</v>
      </c>
      <c r="H8" s="5">
        <v>15</v>
      </c>
      <c r="I8" s="2">
        <v>1</v>
      </c>
      <c r="J8" s="41">
        <v>1</v>
      </c>
      <c r="N8" s="46">
        <v>1</v>
      </c>
      <c r="Q8" s="64">
        <v>0.75</v>
      </c>
      <c r="R8" s="57">
        <f>Table1[[#This Row],[Column13]]+Table1[[#This Row],[Column14]]</f>
        <v>2</v>
      </c>
      <c r="U8" s="63">
        <f>Table1[[#This Row],[F/T Staff 2020/21]]+Table1[[#This Row],[P/T Staff 2020/21]]</f>
        <v>0.75</v>
      </c>
      <c r="V8" s="46"/>
      <c r="Z8" s="46"/>
      <c r="AD8" s="46"/>
      <c r="AH8" s="46"/>
      <c r="AL8" s="57">
        <f>Table1[[#This Row],[Column15]]+Table1[[#This Row],[Column19]]+Table1[[#This Row],[Column20]]+Table1[[#This Row],[Column16]]</f>
        <v>0</v>
      </c>
      <c r="AM8" s="57">
        <f>SUM(Table1[[#This Row],[F/T UG Single H 2018/19]]+Table1[[#This Row],[F/T UG Single H 2020/22]]+Table1[[#This Row],[F/T UG Joint H 2018/19]]+Table1[[#This Row],[Column3]])</f>
        <v>0</v>
      </c>
      <c r="AN8" s="57">
        <f>SUM(Table1[[#This Row],[F/T UG Single H 2019/20]]+Table1[[#This Row],[F/T UG Single H 2020/214]]+Table1[[#This Row],[F/T UG Joint H 2019/20]]+Table1[[#This Row],[Column2]])</f>
        <v>0</v>
      </c>
      <c r="AO8" s="38">
        <f>SUM(Table1[[#This Row],[F/T UG Single H 2020/21]]+Table1[[#This Row],[F/T UG Single H 2020/215]]+Table1[[#This Row],[F/T UG Joint H 2020/21]]+Table1[[#This Row],[Column1]])</f>
        <v>0</v>
      </c>
      <c r="AP8" s="5">
        <v>44</v>
      </c>
      <c r="AR8" s="46">
        <v>13</v>
      </c>
      <c r="AV8" s="46"/>
      <c r="AZ8" s="37">
        <f>Table1[[#This Row],[Column17]]+Table1[[#This Row],[Column21]]</f>
        <v>13</v>
      </c>
      <c r="BA8" s="57">
        <f>SUM(Table1[[#This Row],[F/T Taught PG 2018/19]]+Table1[[#This Row],[Column4]])</f>
        <v>0</v>
      </c>
      <c r="BB8" s="57">
        <f>SUM(Table1[[#This Row],[F/T Taught PG 2019/20]]+Table1[[#This Row],[Column6]])</f>
        <v>0</v>
      </c>
      <c r="BC8" s="39">
        <f>SUM(Table1[[#This Row],[F/T Taught PG 2020/21]]+Table1[[#This Row],[Column5]])</f>
        <v>0</v>
      </c>
      <c r="BD8" s="46"/>
      <c r="BH8" s="46"/>
      <c r="BL8" s="37">
        <f>Table1[[#This Row],[Column18]]+Table1[[#This Row],[Column22]]</f>
        <v>0</v>
      </c>
      <c r="BM8" s="57">
        <f>SUM(Table1[[#This Row],[F/T PhD 2018/19]]+Table1[[#This Row],[P/T PhD 2018/19]])</f>
        <v>0</v>
      </c>
      <c r="BN8" s="57">
        <f>SUM(Table1[[#This Row],[F/T PhD 2019/20]]+Table1[[#This Row],[P/T PhD 2019/20]])</f>
        <v>0</v>
      </c>
      <c r="BO8" s="39">
        <f>SUM(Table1[[#This Row],[F/T PhD 2020/21]]+Table1[[#This Row],[P/T PhD 2020/21]])</f>
        <v>0</v>
      </c>
      <c r="BP8" s="37">
        <f t="shared" si="8"/>
        <v>13</v>
      </c>
      <c r="BQ8" s="37">
        <f t="shared" si="9"/>
        <v>0</v>
      </c>
      <c r="BR8" s="37">
        <f t="shared" si="10"/>
        <v>0</v>
      </c>
      <c r="BS8" s="31">
        <f t="shared" si="4"/>
        <v>0</v>
      </c>
      <c r="BT8" s="146" t="s">
        <v>196</v>
      </c>
    </row>
    <row r="9" spans="1:219" x14ac:dyDescent="0.2">
      <c r="A9" s="47" t="s">
        <v>69</v>
      </c>
      <c r="B9" s="1" t="s">
        <v>6</v>
      </c>
      <c r="C9" s="2" t="s">
        <v>6</v>
      </c>
      <c r="D9" s="1" t="s">
        <v>70</v>
      </c>
      <c r="F9" s="1">
        <v>0</v>
      </c>
      <c r="I9" s="2">
        <v>1</v>
      </c>
      <c r="J9" s="41">
        <v>8</v>
      </c>
      <c r="K9" s="1">
        <v>6</v>
      </c>
      <c r="M9" s="64">
        <v>8</v>
      </c>
      <c r="N9" s="46"/>
      <c r="O9" s="1">
        <v>2</v>
      </c>
      <c r="R9" s="57">
        <f>Table1[[#This Row],[Column13]]+Table1[[#This Row],[Column14]]</f>
        <v>8</v>
      </c>
      <c r="S9" s="57">
        <f>Table1[[#This Row],[F/T Staff 2018/19]]+Table1[[#This Row],[P/T Staff 2018/19]]</f>
        <v>8</v>
      </c>
      <c r="U9" s="63">
        <f>Table1[[#This Row],[F/T Staff 2020/21]]+Table1[[#This Row],[P/T Staff 2020/21]]</f>
        <v>8</v>
      </c>
      <c r="V9" s="46">
        <v>33</v>
      </c>
      <c r="W9" s="1">
        <v>33</v>
      </c>
      <c r="X9" s="1">
        <v>35</v>
      </c>
      <c r="Y9" s="5">
        <v>42</v>
      </c>
      <c r="Z9" s="46"/>
      <c r="AD9" s="46"/>
      <c r="AF9" s="1">
        <v>1</v>
      </c>
      <c r="AH9" s="46"/>
      <c r="AL9" s="57">
        <f>Table1[[#This Row],[Column15]]+Table1[[#This Row],[Column19]]+Table1[[#This Row],[Column20]]+Table1[[#This Row],[Column16]]</f>
        <v>33</v>
      </c>
      <c r="AM9" s="57">
        <f>SUM(Table1[[#This Row],[F/T UG Single H 2018/19]]+Table1[[#This Row],[F/T UG Single H 2020/22]]+Table1[[#This Row],[F/T UG Joint H 2018/19]]+Table1[[#This Row],[Column3]])</f>
        <v>33</v>
      </c>
      <c r="AN9" s="57">
        <f>SUM(Table1[[#This Row],[F/T UG Single H 2019/20]]+Table1[[#This Row],[F/T UG Single H 2020/214]]+Table1[[#This Row],[F/T UG Joint H 2019/20]]+Table1[[#This Row],[Column2]])</f>
        <v>36</v>
      </c>
      <c r="AO9" s="38">
        <f>SUM(Table1[[#This Row],[F/T UG Single H 2020/21]]+Table1[[#This Row],[F/T UG Single H 2020/215]]+Table1[[#This Row],[F/T UG Joint H 2020/21]]+Table1[[#This Row],[Column1]])</f>
        <v>42</v>
      </c>
      <c r="AR9" s="46">
        <v>6</v>
      </c>
      <c r="AS9" s="1">
        <v>6</v>
      </c>
      <c r="AT9" s="1">
        <v>8</v>
      </c>
      <c r="AU9" s="4">
        <v>3</v>
      </c>
      <c r="AV9" s="46"/>
      <c r="AZ9" s="37">
        <f>Table1[[#This Row],[Column17]]+Table1[[#This Row],[Column21]]</f>
        <v>6</v>
      </c>
      <c r="BA9" s="57">
        <f>SUM(Table1[[#This Row],[F/T Taught PG 2018/19]]+Table1[[#This Row],[Column4]])</f>
        <v>6</v>
      </c>
      <c r="BB9" s="57">
        <f>SUM(Table1[[#This Row],[F/T Taught PG 2019/20]]+Table1[[#This Row],[Column6]])</f>
        <v>8</v>
      </c>
      <c r="BC9" s="39">
        <f>SUM(Table1[[#This Row],[F/T Taught PG 2020/21]]+Table1[[#This Row],[Column5]])</f>
        <v>3</v>
      </c>
      <c r="BD9" s="46">
        <v>12</v>
      </c>
      <c r="BE9" s="1">
        <v>40</v>
      </c>
      <c r="BF9" s="1">
        <v>29</v>
      </c>
      <c r="BG9" s="4">
        <v>28</v>
      </c>
      <c r="BH9" s="46"/>
      <c r="BL9" s="37">
        <f>Table1[[#This Row],[Column18]]+Table1[[#This Row],[Column22]]</f>
        <v>12</v>
      </c>
      <c r="BM9" s="57">
        <f>SUM(Table1[[#This Row],[F/T PhD 2018/19]]+Table1[[#This Row],[P/T PhD 2018/19]])</f>
        <v>40</v>
      </c>
      <c r="BN9" s="57">
        <f>SUM(Table1[[#This Row],[F/T PhD 2019/20]]+Table1[[#This Row],[P/T PhD 2019/20]])</f>
        <v>29</v>
      </c>
      <c r="BO9" s="39">
        <f>SUM(Table1[[#This Row],[F/T PhD 2020/21]]+Table1[[#This Row],[P/T PhD 2020/21]])</f>
        <v>28</v>
      </c>
      <c r="BP9" s="37">
        <f t="shared" si="8"/>
        <v>51</v>
      </c>
      <c r="BQ9" s="37">
        <f t="shared" si="9"/>
        <v>79</v>
      </c>
      <c r="BR9" s="37">
        <f t="shared" si="10"/>
        <v>73</v>
      </c>
      <c r="BS9" s="31">
        <f t="shared" si="4"/>
        <v>73</v>
      </c>
      <c r="BT9" s="146"/>
    </row>
    <row r="10" spans="1:219" ht="25.5" x14ac:dyDescent="0.2">
      <c r="A10" s="44" t="s">
        <v>71</v>
      </c>
      <c r="B10" s="1" t="s">
        <v>6</v>
      </c>
      <c r="C10" s="2">
        <v>1</v>
      </c>
      <c r="D10" s="1" t="s">
        <v>72</v>
      </c>
      <c r="F10" s="1">
        <v>10</v>
      </c>
      <c r="G10" s="1">
        <v>15</v>
      </c>
      <c r="H10" s="5">
        <v>20</v>
      </c>
      <c r="I10" s="2" t="s">
        <v>6</v>
      </c>
      <c r="J10" s="43"/>
      <c r="K10" s="1">
        <v>3</v>
      </c>
      <c r="L10" s="1">
        <v>3</v>
      </c>
      <c r="N10" s="43"/>
      <c r="O10" s="1">
        <v>1</v>
      </c>
      <c r="P10" s="1">
        <v>1</v>
      </c>
      <c r="R10" s="57"/>
      <c r="S10" s="57">
        <f>Table1[[#This Row],[F/T Staff 2018/19]]+Table1[[#This Row],[P/T Staff 2018/19]]</f>
        <v>4</v>
      </c>
      <c r="T10" s="57">
        <f>Table1[[#This Row],[F/T Staff 2019/20]]+Table1[[#This Row],[P/T Staff 2019/20]]</f>
        <v>4</v>
      </c>
      <c r="V10" s="43"/>
      <c r="W10" s="1">
        <v>18</v>
      </c>
      <c r="X10" s="1">
        <v>11</v>
      </c>
      <c r="Z10" s="43"/>
      <c r="AD10" s="43"/>
      <c r="AF10" s="1">
        <v>20</v>
      </c>
      <c r="AH10" s="43"/>
      <c r="AL10" s="57">
        <f>Table1[[#This Row],[Column15]]+Table1[[#This Row],[Column19]]+Table1[[#This Row],[Column20]]+Table1[[#This Row],[Column16]]</f>
        <v>0</v>
      </c>
      <c r="AM10" s="57">
        <f>SUM(Table1[[#This Row],[F/T UG Single H 2018/19]]+Table1[[#This Row],[F/T UG Single H 2020/22]]+Table1[[#This Row],[F/T UG Joint H 2018/19]]+Table1[[#This Row],[Column3]])</f>
        <v>18</v>
      </c>
      <c r="AN10" s="57">
        <f>SUM(Table1[[#This Row],[F/T UG Single H 2019/20]]+Table1[[#This Row],[F/T UG Single H 2020/214]]+Table1[[#This Row],[F/T UG Joint H 2019/20]]+Table1[[#This Row],[Column2]])</f>
        <v>31</v>
      </c>
      <c r="AO10" s="38">
        <f>SUM(Table1[[#This Row],[F/T UG Single H 2020/21]]+Table1[[#This Row],[F/T UG Single H 2020/215]]+Table1[[#This Row],[F/T UG Joint H 2020/21]]+Table1[[#This Row],[Column1]])</f>
        <v>0</v>
      </c>
      <c r="AR10" s="43"/>
      <c r="AV10" s="43"/>
      <c r="AZ10" s="37">
        <f>Table1[[#This Row],[Column17]]+Table1[[#This Row],[Column21]]</f>
        <v>0</v>
      </c>
      <c r="BA10" s="57">
        <f>SUM(Table1[[#This Row],[F/T Taught PG 2018/19]]+Table1[[#This Row],[Column4]])</f>
        <v>0</v>
      </c>
      <c r="BB10" s="57">
        <f>SUM(Table1[[#This Row],[F/T Taught PG 2019/20]]+Table1[[#This Row],[Column6]])</f>
        <v>0</v>
      </c>
      <c r="BC10" s="39">
        <f>SUM(Table1[[#This Row],[F/T Taught PG 2020/21]]+Table1[[#This Row],[Column5]])</f>
        <v>0</v>
      </c>
      <c r="BD10" s="43"/>
      <c r="BH10" s="43"/>
      <c r="BL10" s="37">
        <f>Table1[[#This Row],[Column18]]+Table1[[#This Row],[Column22]]</f>
        <v>0</v>
      </c>
      <c r="BM10" s="57">
        <f>SUM(Table1[[#This Row],[F/T PhD 2018/19]]+Table1[[#This Row],[P/T PhD 2018/19]])</f>
        <v>0</v>
      </c>
      <c r="BN10" s="57">
        <f>SUM(Table1[[#This Row],[F/T PhD 2019/20]]+Table1[[#This Row],[P/T PhD 2019/20]])</f>
        <v>0</v>
      </c>
      <c r="BO10" s="39">
        <f>SUM(Table1[[#This Row],[F/T PhD 2020/21]]+Table1[[#This Row],[P/T PhD 2020/21]])</f>
        <v>0</v>
      </c>
      <c r="BP10" s="37">
        <f t="shared" si="8"/>
        <v>0</v>
      </c>
      <c r="BQ10" s="37">
        <f t="shared" si="9"/>
        <v>18</v>
      </c>
      <c r="BR10" s="37">
        <f t="shared" si="10"/>
        <v>31</v>
      </c>
      <c r="BS10" s="31">
        <f t="shared" si="4"/>
        <v>0</v>
      </c>
      <c r="BT10" s="1" t="s">
        <v>222</v>
      </c>
    </row>
    <row r="11" spans="1:219" ht="267.75" x14ac:dyDescent="0.2">
      <c r="A11" s="44" t="s">
        <v>73</v>
      </c>
      <c r="B11" s="2" t="s">
        <v>6</v>
      </c>
      <c r="C11" s="2">
        <v>1</v>
      </c>
      <c r="D11" s="2" t="s">
        <v>74</v>
      </c>
      <c r="E11" s="2"/>
      <c r="F11" s="2">
        <v>30</v>
      </c>
      <c r="G11" s="2"/>
      <c r="H11" s="5">
        <v>25</v>
      </c>
      <c r="I11" s="2" t="s">
        <v>6</v>
      </c>
      <c r="J11" s="46">
        <v>4</v>
      </c>
      <c r="K11" s="2"/>
      <c r="L11" s="2">
        <v>2</v>
      </c>
      <c r="O11" s="2"/>
      <c r="P11" s="2">
        <v>5</v>
      </c>
      <c r="R11" s="57">
        <f>Table1[[#This Row],[Column13]]+Table1[[#This Row],[Column14]]</f>
        <v>4</v>
      </c>
      <c r="S11" s="37"/>
      <c r="T11" s="37">
        <f>Table1[[#This Row],[F/T Staff 2019/20]]+Table1[[#This Row],[P/T Staff 2019/20]]</f>
        <v>7</v>
      </c>
      <c r="V11" s="46"/>
      <c r="W11" s="2"/>
      <c r="X11" s="2"/>
      <c r="Z11" s="46"/>
      <c r="AA11" s="2"/>
      <c r="AB11" s="2"/>
      <c r="AD11" s="46">
        <v>65</v>
      </c>
      <c r="AE11" s="2"/>
      <c r="AF11" s="2">
        <v>52</v>
      </c>
      <c r="AH11" s="46"/>
      <c r="AI11" s="2"/>
      <c r="AJ11" s="2"/>
      <c r="AL11" s="57">
        <f>Table1[[#This Row],[Column15]]+Table1[[#This Row],[Column19]]+Table1[[#This Row],[Column20]]+Table1[[#This Row],[Column16]]</f>
        <v>65</v>
      </c>
      <c r="AM11" s="37">
        <f>SUM(Table1[[#This Row],[F/T UG Single H 2018/19]]+Table1[[#This Row],[F/T UG Single H 2020/22]]+Table1[[#This Row],[F/T UG Joint H 2018/19]]+Table1[[#This Row],[Column3]])</f>
        <v>0</v>
      </c>
      <c r="AN11" s="37">
        <f>SUM(Table1[[#This Row],[F/T UG Single H 2019/20]]+Table1[[#This Row],[F/T UG Single H 2020/214]]+Table1[[#This Row],[F/T UG Joint H 2019/20]]+Table1[[#This Row],[Column2]])</f>
        <v>52</v>
      </c>
      <c r="AO11" s="38">
        <f>SUM(Table1[[#This Row],[F/T UG Single H 2020/21]]+Table1[[#This Row],[F/T UG Single H 2020/215]]+Table1[[#This Row],[F/T UG Joint H 2020/21]]+Table1[[#This Row],[Column1]])</f>
        <v>0</v>
      </c>
      <c r="AR11" s="46"/>
      <c r="AS11" s="2"/>
      <c r="AT11" s="2"/>
      <c r="AV11" s="46"/>
      <c r="AW11" s="2"/>
      <c r="AX11" s="2"/>
      <c r="AZ11" s="37">
        <f>Table1[[#This Row],[Column17]]+Table1[[#This Row],[Column21]]</f>
        <v>0</v>
      </c>
      <c r="BA11" s="37">
        <f>SUM(Table1[[#This Row],[F/T Taught PG 2018/19]]+Table1[[#This Row],[Column4]])</f>
        <v>0</v>
      </c>
      <c r="BB11" s="37">
        <f>SUM(Table1[[#This Row],[F/T Taught PG 2019/20]]+Table1[[#This Row],[Column6]])</f>
        <v>0</v>
      </c>
      <c r="BC11" s="39">
        <f>SUM(Table1[[#This Row],[F/T Taught PG 2020/21]]+Table1[[#This Row],[Column5]])</f>
        <v>0</v>
      </c>
      <c r="BD11" s="46"/>
      <c r="BE11" s="2"/>
      <c r="BF11" s="2"/>
      <c r="BH11" s="46"/>
      <c r="BI11" s="2"/>
      <c r="BJ11" s="2"/>
      <c r="BL11" s="37">
        <f>Table1[[#This Row],[Column18]]+Table1[[#This Row],[Column22]]</f>
        <v>0</v>
      </c>
      <c r="BM11" s="37">
        <f>SUM(Table1[[#This Row],[F/T PhD 2018/19]]+Table1[[#This Row],[P/T PhD 2018/19]])</f>
        <v>0</v>
      </c>
      <c r="BN11" s="37">
        <f>SUM(Table1[[#This Row],[F/T PhD 2019/20]]+Table1[[#This Row],[P/T PhD 2019/20]])</f>
        <v>0</v>
      </c>
      <c r="BO11" s="39">
        <f>SUM(Table1[[#This Row],[F/T PhD 2020/21]]+Table1[[#This Row],[P/T PhD 2020/21]])</f>
        <v>0</v>
      </c>
      <c r="BP11" s="37">
        <f t="shared" si="8"/>
        <v>65</v>
      </c>
      <c r="BQ11" s="37">
        <f t="shared" si="9"/>
        <v>0</v>
      </c>
      <c r="BR11" s="37">
        <f t="shared" si="10"/>
        <v>52</v>
      </c>
      <c r="BS11" s="31">
        <f t="shared" si="4"/>
        <v>0</v>
      </c>
      <c r="BT11" s="146"/>
    </row>
    <row r="12" spans="1:219" ht="114.75" x14ac:dyDescent="0.2">
      <c r="A12" s="45" t="s">
        <v>76</v>
      </c>
      <c r="B12" s="1" t="s">
        <v>6</v>
      </c>
      <c r="C12" s="2" t="s">
        <v>6</v>
      </c>
      <c r="D12" s="1" t="s">
        <v>75</v>
      </c>
      <c r="F12" s="1">
        <v>15</v>
      </c>
      <c r="G12" s="1">
        <v>15</v>
      </c>
      <c r="H12" s="5">
        <v>10</v>
      </c>
      <c r="I12" s="2">
        <v>1</v>
      </c>
      <c r="J12" s="41">
        <v>1</v>
      </c>
      <c r="M12" s="64">
        <v>2</v>
      </c>
      <c r="N12" s="46">
        <v>3</v>
      </c>
      <c r="Q12" s="64">
        <v>3</v>
      </c>
      <c r="R12" s="57">
        <f>Table1[[#This Row],[Column13]]+Table1[[#This Row],[Column14]]</f>
        <v>4</v>
      </c>
      <c r="U12" s="63">
        <f>Table1[[#This Row],[F/T Staff 2020/21]]+Table1[[#This Row],[P/T Staff 2020/21]]</f>
        <v>5</v>
      </c>
      <c r="V12" s="46"/>
      <c r="Z12" s="46"/>
      <c r="AD12" s="46">
        <v>42</v>
      </c>
      <c r="AG12" s="5">
        <v>30</v>
      </c>
      <c r="AH12" s="46"/>
      <c r="AL12" s="57">
        <f>Table1[[#This Row],[Column15]]+Table1[[#This Row],[Column19]]+Table1[[#This Row],[Column20]]+Table1[[#This Row],[Column16]]</f>
        <v>42</v>
      </c>
      <c r="AM12" s="57">
        <f>SUM(Table1[[#This Row],[F/T UG Single H 2018/19]]+Table1[[#This Row],[F/T UG Single H 2020/22]]+Table1[[#This Row],[F/T UG Joint H 2018/19]]+Table1[[#This Row],[Column3]])</f>
        <v>0</v>
      </c>
      <c r="AN12" s="57">
        <f>SUM(Table1[[#This Row],[F/T UG Single H 2019/20]]+Table1[[#This Row],[F/T UG Single H 2020/214]]+Table1[[#This Row],[F/T UG Joint H 2019/20]]+Table1[[#This Row],[Column2]])</f>
        <v>0</v>
      </c>
      <c r="AO12" s="38">
        <f>SUM(Table1[[#This Row],[F/T UG Single H 2020/21]]+Table1[[#This Row],[F/T UG Single H 2020/215]]+Table1[[#This Row],[F/T UG Joint H 2020/21]]+Table1[[#This Row],[Column1]])</f>
        <v>30</v>
      </c>
      <c r="AP12" s="5">
        <v>12</v>
      </c>
      <c r="AR12" s="46"/>
      <c r="AV12" s="46"/>
      <c r="AZ12" s="37">
        <f>Table1[[#This Row],[Column17]]+Table1[[#This Row],[Column21]]</f>
        <v>0</v>
      </c>
      <c r="BA12" s="57">
        <f>SUM(Table1[[#This Row],[F/T Taught PG 2018/19]]+Table1[[#This Row],[Column4]])</f>
        <v>0</v>
      </c>
      <c r="BB12" s="57">
        <f>SUM(Table1[[#This Row],[F/T Taught PG 2019/20]]+Table1[[#This Row],[Column6]])</f>
        <v>0</v>
      </c>
      <c r="BC12" s="39">
        <f>SUM(Table1[[#This Row],[F/T Taught PG 2020/21]]+Table1[[#This Row],[Column5]])</f>
        <v>0</v>
      </c>
      <c r="BD12" s="46"/>
      <c r="BH12" s="46"/>
      <c r="BL12" s="37">
        <f>Table1[[#This Row],[Column18]]+Table1[[#This Row],[Column22]]</f>
        <v>0</v>
      </c>
      <c r="BM12" s="57">
        <f>SUM(Table1[[#This Row],[F/T PhD 2018/19]]+Table1[[#This Row],[P/T PhD 2018/19]])</f>
        <v>0</v>
      </c>
      <c r="BN12" s="57">
        <f>SUM(Table1[[#This Row],[F/T PhD 2019/20]]+Table1[[#This Row],[P/T PhD 2019/20]])</f>
        <v>0</v>
      </c>
      <c r="BO12" s="39">
        <f>SUM(Table1[[#This Row],[F/T PhD 2020/21]]+Table1[[#This Row],[P/T PhD 2020/21]])</f>
        <v>0</v>
      </c>
      <c r="BP12" s="37">
        <f t="shared" si="8"/>
        <v>42</v>
      </c>
      <c r="BQ12" s="37">
        <f t="shared" si="9"/>
        <v>0</v>
      </c>
      <c r="BR12" s="37">
        <f t="shared" si="10"/>
        <v>0</v>
      </c>
      <c r="BS12" s="31">
        <f t="shared" si="4"/>
        <v>30</v>
      </c>
      <c r="BT12" s="87"/>
    </row>
    <row r="13" spans="1:219" ht="63.75" x14ac:dyDescent="0.2">
      <c r="A13" s="45" t="s">
        <v>77</v>
      </c>
      <c r="B13" s="1" t="s">
        <v>6</v>
      </c>
      <c r="C13" s="2">
        <v>1</v>
      </c>
      <c r="D13" s="1" t="s">
        <v>78</v>
      </c>
      <c r="F13" s="1">
        <v>5</v>
      </c>
      <c r="G13" s="1">
        <v>5</v>
      </c>
      <c r="H13" s="5">
        <v>5</v>
      </c>
      <c r="I13" s="2">
        <v>1</v>
      </c>
      <c r="J13" s="48"/>
      <c r="M13" s="64">
        <v>4</v>
      </c>
      <c r="N13" s="43"/>
      <c r="R13" s="57"/>
      <c r="U13" s="63">
        <f>Table1[[#This Row],[F/T Staff 2020/21]]+Table1[[#This Row],[P/T Staff 2020/21]]</f>
        <v>4</v>
      </c>
      <c r="V13" s="43"/>
      <c r="Z13" s="43"/>
      <c r="AD13" s="43"/>
      <c r="AG13" s="5">
        <v>202</v>
      </c>
      <c r="AH13" s="43">
        <v>0</v>
      </c>
      <c r="AL13" s="57">
        <f>Table1[[#This Row],[Column15]]+Table1[[#This Row],[Column19]]+Table1[[#This Row],[Column20]]+Table1[[#This Row],[Column16]]</f>
        <v>0</v>
      </c>
      <c r="AM13" s="57">
        <f>SUM(Table1[[#This Row],[F/T UG Single H 2018/19]]+Table1[[#This Row],[F/T UG Single H 2020/22]]+Table1[[#This Row],[F/T UG Joint H 2018/19]]+Table1[[#This Row],[Column3]])</f>
        <v>0</v>
      </c>
      <c r="AN13" s="57">
        <f>SUM(Table1[[#This Row],[F/T UG Single H 2019/20]]+Table1[[#This Row],[F/T UG Single H 2020/214]]+Table1[[#This Row],[F/T UG Joint H 2019/20]]+Table1[[#This Row],[Column2]])</f>
        <v>0</v>
      </c>
      <c r="AO13" s="38">
        <f>SUM(Table1[[#This Row],[F/T UG Single H 2020/21]]+Table1[[#This Row],[F/T UG Single H 2020/215]]+Table1[[#This Row],[F/T UG Joint H 2020/21]]+Table1[[#This Row],[Column1]])</f>
        <v>202</v>
      </c>
      <c r="AP13" s="5">
        <v>39</v>
      </c>
      <c r="AQ13" s="5">
        <v>184</v>
      </c>
      <c r="AR13" s="43"/>
      <c r="AV13" s="43"/>
      <c r="AZ13" s="37">
        <f>Table1[[#This Row],[Column17]]+Table1[[#This Row],[Column21]]</f>
        <v>0</v>
      </c>
      <c r="BA13" s="57">
        <f>SUM(Table1[[#This Row],[F/T Taught PG 2018/19]]+Table1[[#This Row],[Column4]])</f>
        <v>0</v>
      </c>
      <c r="BB13" s="57">
        <f>SUM(Table1[[#This Row],[F/T Taught PG 2019/20]]+Table1[[#This Row],[Column6]])</f>
        <v>0</v>
      </c>
      <c r="BC13" s="39">
        <f>SUM(Table1[[#This Row],[F/T Taught PG 2020/21]]+Table1[[#This Row],[Column5]])</f>
        <v>0</v>
      </c>
      <c r="BD13" s="43"/>
      <c r="BH13" s="43"/>
      <c r="BL13" s="37">
        <f>Table1[[#This Row],[Column18]]+Table1[[#This Row],[Column22]]</f>
        <v>0</v>
      </c>
      <c r="BM13" s="57">
        <f>SUM(Table1[[#This Row],[F/T PhD 2018/19]]+Table1[[#This Row],[P/T PhD 2018/19]])</f>
        <v>0</v>
      </c>
      <c r="BN13" s="57">
        <f>SUM(Table1[[#This Row],[F/T PhD 2019/20]]+Table1[[#This Row],[P/T PhD 2019/20]])</f>
        <v>0</v>
      </c>
      <c r="BO13" s="39">
        <f>SUM(Table1[[#This Row],[F/T PhD 2020/21]]+Table1[[#This Row],[P/T PhD 2020/21]])</f>
        <v>0</v>
      </c>
      <c r="BP13" s="37">
        <f t="shared" si="8"/>
        <v>0</v>
      </c>
      <c r="BQ13" s="37">
        <f t="shared" si="9"/>
        <v>0</v>
      </c>
      <c r="BR13" s="37">
        <f t="shared" si="10"/>
        <v>0</v>
      </c>
      <c r="BS13" s="31">
        <f>AO13+BC13+BO13</f>
        <v>202</v>
      </c>
      <c r="BT13" s="1" t="s">
        <v>197</v>
      </c>
    </row>
    <row r="14" spans="1:219" ht="38.25" x14ac:dyDescent="0.2">
      <c r="A14" s="45" t="s">
        <v>80</v>
      </c>
      <c r="B14" s="1" t="s">
        <v>6</v>
      </c>
      <c r="C14" s="2" t="s">
        <v>6</v>
      </c>
      <c r="D14" s="1" t="s">
        <v>79</v>
      </c>
      <c r="F14" s="1">
        <v>50</v>
      </c>
      <c r="G14" s="1">
        <v>55</v>
      </c>
      <c r="H14" s="5">
        <v>65</v>
      </c>
      <c r="I14" s="2" t="s">
        <v>6</v>
      </c>
      <c r="J14" s="41">
        <v>6</v>
      </c>
      <c r="N14" s="43"/>
      <c r="R14" s="57">
        <f>Table1[[#This Row],[Column13]]+Table1[[#This Row],[Column14]]</f>
        <v>6</v>
      </c>
      <c r="V14" s="46">
        <v>41</v>
      </c>
      <c r="Z14" s="46"/>
      <c r="AD14" s="46">
        <v>21</v>
      </c>
      <c r="AH14" s="46"/>
      <c r="AL14" s="57">
        <f>Table1[[#This Row],[Column15]]+Table1[[#This Row],[Column19]]+Table1[[#This Row],[Column20]]+Table1[[#This Row],[Column16]]</f>
        <v>62</v>
      </c>
      <c r="AM14" s="57">
        <f>SUM(Table1[[#This Row],[F/T UG Single H 2018/19]]+Table1[[#This Row],[F/T UG Single H 2020/22]]+Table1[[#This Row],[F/T UG Joint H 2018/19]]+Table1[[#This Row],[Column3]])</f>
        <v>0</v>
      </c>
      <c r="AN14" s="57">
        <f>SUM(Table1[[#This Row],[F/T UG Single H 2019/20]]+Table1[[#This Row],[F/T UG Single H 2020/214]]+Table1[[#This Row],[F/T UG Joint H 2019/20]]+Table1[[#This Row],[Column2]])</f>
        <v>0</v>
      </c>
      <c r="AO14" s="38">
        <f>SUM(Table1[[#This Row],[F/T UG Single H 2020/21]]+Table1[[#This Row],[F/T UG Single H 2020/215]]+Table1[[#This Row],[F/T UG Joint H 2020/21]]+Table1[[#This Row],[Column1]])</f>
        <v>0</v>
      </c>
      <c r="AR14" s="46">
        <v>34</v>
      </c>
      <c r="AV14" s="46"/>
      <c r="AZ14" s="37">
        <f>Table1[[#This Row],[Column17]]+Table1[[#This Row],[Column21]]</f>
        <v>34</v>
      </c>
      <c r="BA14" s="57">
        <f>SUM(Table1[[#This Row],[F/T Taught PG 2018/19]]+Table1[[#This Row],[Column4]])</f>
        <v>0</v>
      </c>
      <c r="BB14" s="57">
        <f>SUM(Table1[[#This Row],[F/T Taught PG 2019/20]]+Table1[[#This Row],[Column6]])</f>
        <v>0</v>
      </c>
      <c r="BC14" s="39">
        <f>SUM(Table1[[#This Row],[F/T Taught PG 2020/21]]+Table1[[#This Row],[Column5]])</f>
        <v>0</v>
      </c>
      <c r="BD14" s="46">
        <v>13</v>
      </c>
      <c r="BH14" s="46">
        <v>1</v>
      </c>
      <c r="BL14" s="37">
        <f>Table1[[#This Row],[Column18]]+Table1[[#This Row],[Column22]]</f>
        <v>14</v>
      </c>
      <c r="BM14" s="57">
        <f>SUM(Table1[[#This Row],[F/T PhD 2018/19]]+Table1[[#This Row],[P/T PhD 2018/19]])</f>
        <v>0</v>
      </c>
      <c r="BN14" s="57">
        <f>SUM(Table1[[#This Row],[F/T PhD 2019/20]]+Table1[[#This Row],[P/T PhD 2019/20]])</f>
        <v>0</v>
      </c>
      <c r="BO14" s="39">
        <f>SUM(Table1[[#This Row],[F/T PhD 2020/21]]+Table1[[#This Row],[P/T PhD 2020/21]])</f>
        <v>0</v>
      </c>
      <c r="BP14" s="37">
        <f t="shared" si="8"/>
        <v>110</v>
      </c>
      <c r="BQ14" s="37">
        <f t="shared" si="9"/>
        <v>0</v>
      </c>
      <c r="BR14" s="37">
        <f t="shared" si="10"/>
        <v>0</v>
      </c>
      <c r="BS14" s="31">
        <f t="shared" si="4"/>
        <v>0</v>
      </c>
      <c r="BT14" s="146"/>
    </row>
    <row r="15" spans="1:219" ht="38.25" x14ac:dyDescent="0.2">
      <c r="A15" s="45" t="s">
        <v>81</v>
      </c>
      <c r="B15" s="1" t="s">
        <v>6</v>
      </c>
      <c r="C15" s="2">
        <v>1</v>
      </c>
      <c r="D15" s="1" t="s">
        <v>135</v>
      </c>
      <c r="F15" s="1">
        <v>0</v>
      </c>
      <c r="I15" s="2" t="s">
        <v>6</v>
      </c>
      <c r="N15" s="46"/>
      <c r="R15" s="57"/>
      <c r="V15" s="46"/>
      <c r="Z15" s="46"/>
      <c r="AD15" s="46"/>
      <c r="AH15" s="46"/>
      <c r="AL15" s="57">
        <f>Table1[[#This Row],[Column15]]+Table1[[#This Row],[Column19]]+Table1[[#This Row],[Column20]]+Table1[[#This Row],[Column16]]</f>
        <v>0</v>
      </c>
      <c r="AM15" s="57">
        <f>SUM(Table1[[#This Row],[F/T UG Single H 2018/19]]+Table1[[#This Row],[F/T UG Single H 2020/22]]+Table1[[#This Row],[F/T UG Joint H 2018/19]]+Table1[[#This Row],[Column3]])</f>
        <v>0</v>
      </c>
      <c r="AN15" s="57">
        <f>SUM(Table1[[#This Row],[F/T UG Single H 2019/20]]+Table1[[#This Row],[F/T UG Single H 2020/214]]+Table1[[#This Row],[F/T UG Joint H 2019/20]]+Table1[[#This Row],[Column2]])</f>
        <v>0</v>
      </c>
      <c r="AO15" s="38">
        <f>SUM(Table1[[#This Row],[F/T UG Single H 2020/21]]+Table1[[#This Row],[F/T UG Single H 2020/215]]+Table1[[#This Row],[F/T UG Joint H 2020/21]]+Table1[[#This Row],[Column1]])</f>
        <v>0</v>
      </c>
      <c r="AP15" s="5">
        <v>21</v>
      </c>
      <c r="AR15" s="46"/>
      <c r="AV15" s="46"/>
      <c r="AZ15" s="37">
        <f>Table1[[#This Row],[Column17]]+Table1[[#This Row],[Column21]]</f>
        <v>0</v>
      </c>
      <c r="BA15" s="57">
        <f>SUM(Table1[[#This Row],[F/T Taught PG 2018/19]]+Table1[[#This Row],[Column4]])</f>
        <v>0</v>
      </c>
      <c r="BB15" s="57">
        <f>SUM(Table1[[#This Row],[F/T Taught PG 2019/20]]+Table1[[#This Row],[Column6]])</f>
        <v>0</v>
      </c>
      <c r="BC15" s="39">
        <f>SUM(Table1[[#This Row],[F/T Taught PG 2020/21]]+Table1[[#This Row],[Column5]])</f>
        <v>0</v>
      </c>
      <c r="BD15" s="46"/>
      <c r="BH15" s="46"/>
      <c r="BL15" s="37">
        <f>Table1[[#This Row],[Column18]]+Table1[[#This Row],[Column22]]</f>
        <v>0</v>
      </c>
      <c r="BM15" s="57">
        <f>SUM(Table1[[#This Row],[F/T PhD 2018/19]]+Table1[[#This Row],[P/T PhD 2018/19]])</f>
        <v>0</v>
      </c>
      <c r="BN15" s="57">
        <f>SUM(Table1[[#This Row],[F/T PhD 2019/20]]+Table1[[#This Row],[P/T PhD 2019/20]])</f>
        <v>0</v>
      </c>
      <c r="BO15" s="39">
        <f>SUM(Table1[[#This Row],[F/T PhD 2020/21]]+Table1[[#This Row],[P/T PhD 2020/21]])</f>
        <v>0</v>
      </c>
      <c r="BP15" s="37">
        <f t="shared" si="8"/>
        <v>0</v>
      </c>
      <c r="BQ15" s="37">
        <f t="shared" si="9"/>
        <v>0</v>
      </c>
      <c r="BR15" s="37">
        <f t="shared" si="10"/>
        <v>0</v>
      </c>
      <c r="BS15" s="31">
        <f t="shared" si="4"/>
        <v>0</v>
      </c>
    </row>
    <row r="16" spans="1:219" ht="114.75" x14ac:dyDescent="0.2">
      <c r="A16" s="47" t="s">
        <v>82</v>
      </c>
      <c r="B16" s="1" t="s">
        <v>6</v>
      </c>
      <c r="C16" s="2">
        <v>1</v>
      </c>
      <c r="D16" s="1" t="s">
        <v>84</v>
      </c>
      <c r="E16" s="1" t="s">
        <v>83</v>
      </c>
      <c r="F16" s="1">
        <v>150</v>
      </c>
      <c r="G16" s="1">
        <v>140</v>
      </c>
      <c r="H16" s="5">
        <v>145</v>
      </c>
      <c r="I16" s="2">
        <v>1</v>
      </c>
      <c r="J16" s="41">
        <v>12</v>
      </c>
      <c r="K16" s="1">
        <v>12</v>
      </c>
      <c r="L16" s="1">
        <v>14</v>
      </c>
      <c r="M16" s="64">
        <v>13</v>
      </c>
      <c r="N16" s="46"/>
      <c r="P16" s="1">
        <v>3</v>
      </c>
      <c r="Q16" s="64">
        <v>2</v>
      </c>
      <c r="R16" s="57">
        <f>Table1[[#This Row],[Column13]]+Table1[[#This Row],[Column14]]</f>
        <v>12</v>
      </c>
      <c r="S16" s="57">
        <f>Table1[[#This Row],[F/T Staff 2018/19]]+Table1[[#This Row],[P/T Staff 2018/19]]</f>
        <v>12</v>
      </c>
      <c r="T16" s="57">
        <f>Table1[[#This Row],[F/T Staff 2019/20]]+Table1[[#This Row],[P/T Staff 2019/20]]</f>
        <v>17</v>
      </c>
      <c r="U16" s="63">
        <f>Table1[[#This Row],[F/T Staff 2020/21]]+Table1[[#This Row],[P/T Staff 2020/21]]</f>
        <v>15</v>
      </c>
      <c r="V16" s="46">
        <v>67</v>
      </c>
      <c r="W16" s="1">
        <v>70</v>
      </c>
      <c r="X16" s="1">
        <v>70</v>
      </c>
      <c r="Y16" s="5">
        <v>66</v>
      </c>
      <c r="Z16" s="46"/>
      <c r="AB16" s="1">
        <v>1</v>
      </c>
      <c r="AD16" s="46">
        <v>89</v>
      </c>
      <c r="AE16" s="1">
        <v>109</v>
      </c>
      <c r="AF16" s="1">
        <v>84</v>
      </c>
      <c r="AG16" s="5">
        <v>87</v>
      </c>
      <c r="AH16" s="46"/>
      <c r="AL16" s="57">
        <f>Table1[[#This Row],[Column15]]+Table1[[#This Row],[Column19]]+Table1[[#This Row],[Column20]]+Table1[[#This Row],[Column16]]</f>
        <v>156</v>
      </c>
      <c r="AM16" s="57">
        <f>SUM(Table1[[#This Row],[F/T UG Single H 2018/19]]+Table1[[#This Row],[F/T UG Single H 2020/22]]+Table1[[#This Row],[F/T UG Joint H 2018/19]]+Table1[[#This Row],[Column3]])</f>
        <v>179</v>
      </c>
      <c r="AN16" s="57">
        <f>SUM(Table1[[#This Row],[F/T UG Single H 2019/20]]+Table1[[#This Row],[F/T UG Single H 2020/214]]+Table1[[#This Row],[F/T UG Joint H 2019/20]]+Table1[[#This Row],[Column2]])</f>
        <v>155</v>
      </c>
      <c r="AO16" s="38">
        <f>SUM(Table1[[#This Row],[F/T UG Single H 2020/21]]+Table1[[#This Row],[F/T UG Single H 2020/215]]+Table1[[#This Row],[F/T UG Joint H 2020/21]]+Table1[[#This Row],[Column1]])</f>
        <v>153</v>
      </c>
      <c r="AP16" s="5">
        <v>57</v>
      </c>
      <c r="AR16" s="46">
        <v>21</v>
      </c>
      <c r="AS16" s="1">
        <v>13</v>
      </c>
      <c r="AT16" s="1">
        <v>15</v>
      </c>
      <c r="AU16" s="4">
        <v>29</v>
      </c>
      <c r="AV16" s="46"/>
      <c r="AZ16" s="37">
        <f>Table1[[#This Row],[Column17]]+Table1[[#This Row],[Column21]]</f>
        <v>21</v>
      </c>
      <c r="BA16" s="57">
        <f>SUM(Table1[[#This Row],[F/T Taught PG 2018/19]]+Table1[[#This Row],[Column4]])</f>
        <v>13</v>
      </c>
      <c r="BB16" s="57">
        <f>SUM(Table1[[#This Row],[F/T Taught PG 2019/20]]+Table1[[#This Row],[Column6]])</f>
        <v>15</v>
      </c>
      <c r="BC16" s="39">
        <f>SUM(Table1[[#This Row],[F/T Taught PG 2020/21]]+Table1[[#This Row],[Column5]])</f>
        <v>29</v>
      </c>
      <c r="BD16" s="46">
        <v>25</v>
      </c>
      <c r="BE16" s="1">
        <v>27</v>
      </c>
      <c r="BF16" s="1">
        <v>17</v>
      </c>
      <c r="BG16" s="4">
        <v>29</v>
      </c>
      <c r="BH16" s="46"/>
      <c r="BL16" s="37">
        <f>Table1[[#This Row],[Column18]]+Table1[[#This Row],[Column22]]</f>
        <v>25</v>
      </c>
      <c r="BM16" s="57">
        <f>SUM(Table1[[#This Row],[F/T PhD 2018/19]]+Table1[[#This Row],[P/T PhD 2018/19]])</f>
        <v>27</v>
      </c>
      <c r="BN16" s="57">
        <f>SUM(Table1[[#This Row],[F/T PhD 2019/20]]+Table1[[#This Row],[P/T PhD 2019/20]])</f>
        <v>17</v>
      </c>
      <c r="BO16" s="39">
        <f>SUM(Table1[[#This Row],[F/T PhD 2020/21]]+Table1[[#This Row],[P/T PhD 2020/21]])</f>
        <v>29</v>
      </c>
      <c r="BP16" s="37">
        <f t="shared" si="8"/>
        <v>202</v>
      </c>
      <c r="BQ16" s="37">
        <f t="shared" si="9"/>
        <v>219</v>
      </c>
      <c r="BR16" s="37">
        <f t="shared" si="10"/>
        <v>187</v>
      </c>
      <c r="BS16" s="31">
        <f>AO16+BC16+BO16</f>
        <v>211</v>
      </c>
      <c r="BT16" s="1" t="s">
        <v>198</v>
      </c>
    </row>
    <row r="17" spans="1:80" ht="25.5" x14ac:dyDescent="0.2">
      <c r="A17" s="1" t="s">
        <v>85</v>
      </c>
      <c r="B17" s="1">
        <v>1</v>
      </c>
      <c r="C17" s="1" t="s">
        <v>6</v>
      </c>
      <c r="E17" s="1" t="s">
        <v>9</v>
      </c>
      <c r="F17" s="1">
        <v>20</v>
      </c>
      <c r="G17" s="1">
        <v>20</v>
      </c>
      <c r="H17" s="5">
        <v>0</v>
      </c>
      <c r="I17" s="1" t="s">
        <v>6</v>
      </c>
      <c r="N17" s="1"/>
      <c r="R17" s="1"/>
      <c r="S17" s="1"/>
      <c r="T17" s="1"/>
      <c r="U17" s="64"/>
      <c r="V17" s="1"/>
      <c r="Z17" s="1"/>
      <c r="AD17" s="1"/>
      <c r="AH17" s="1">
        <v>0</v>
      </c>
      <c r="AL17" s="1">
        <f>Table1[[#This Row],[Column15]]+Table1[[#This Row],[Column19]]+Table1[[#This Row],[Column20]]+Table1[[#This Row],[Column16]]</f>
        <v>0</v>
      </c>
      <c r="AM17" s="1">
        <f>SUM(Table1[[#This Row],[F/T UG Single H 2018/19]]+Table1[[#This Row],[F/T UG Single H 2020/22]]+Table1[[#This Row],[F/T UG Joint H 2018/19]]+Table1[[#This Row],[Column3]])</f>
        <v>0</v>
      </c>
      <c r="AN17" s="1">
        <f>SUM(Table1[[#This Row],[F/T UG Single H 2019/20]]+Table1[[#This Row],[F/T UG Single H 2020/214]]+Table1[[#This Row],[F/T UG Joint H 2019/20]]+Table1[[#This Row],[Column2]])</f>
        <v>0</v>
      </c>
      <c r="AO17" s="5">
        <f>SUM(Table1[[#This Row],[F/T UG Single H 2020/21]]+Table1[[#This Row],[F/T UG Single H 2020/215]]+Table1[[#This Row],[F/T UG Joint H 2020/21]]+Table1[[#This Row],[Column1]])</f>
        <v>0</v>
      </c>
      <c r="AR17" s="1"/>
      <c r="AV17" s="1"/>
      <c r="AZ17" s="1">
        <f>Table1[[#This Row],[Column17]]+Table1[[#This Row],[Column21]]</f>
        <v>0</v>
      </c>
      <c r="BA17" s="1">
        <f>SUM(Table1[[#This Row],[F/T Taught PG 2018/19]]+Table1[[#This Row],[Column4]])</f>
        <v>0</v>
      </c>
      <c r="BB17" s="1">
        <f>SUM(Table1[[#This Row],[F/T Taught PG 2019/20]]+Table1[[#This Row],[Column6]])</f>
        <v>0</v>
      </c>
      <c r="BC17" s="4">
        <f>SUM(Table1[[#This Row],[F/T Taught PG 2020/21]]+Table1[[#This Row],[Column5]])</f>
        <v>0</v>
      </c>
      <c r="BD17" s="1"/>
      <c r="BH17" s="1"/>
      <c r="BL17" s="1">
        <f>Table1[[#This Row],[Column18]]+Table1[[#This Row],[Column22]]</f>
        <v>0</v>
      </c>
      <c r="BM17" s="1">
        <f>SUM(Table1[[#This Row],[F/T PhD 2018/19]]+Table1[[#This Row],[P/T PhD 2018/19]])</f>
        <v>0</v>
      </c>
      <c r="BN17" s="1">
        <f>SUM(Table1[[#This Row],[F/T PhD 2019/20]]+Table1[[#This Row],[P/T PhD 2019/20]])</f>
        <v>0</v>
      </c>
      <c r="BO17" s="4">
        <f>SUM(Table1[[#This Row],[F/T PhD 2020/21]]+Table1[[#This Row],[P/T PhD 2020/21]])</f>
        <v>0</v>
      </c>
      <c r="BP17" s="37">
        <f t="shared" si="8"/>
        <v>0</v>
      </c>
      <c r="BQ17" s="37">
        <f t="shared" si="9"/>
        <v>0</v>
      </c>
      <c r="BR17" s="37">
        <f t="shared" si="10"/>
        <v>0</v>
      </c>
      <c r="BS17" s="31">
        <f t="shared" ref="BS17:BS47" si="11">AO17+BC17+BO17</f>
        <v>0</v>
      </c>
      <c r="BT17" s="146"/>
    </row>
    <row r="18" spans="1:80" ht="63.75" x14ac:dyDescent="0.2">
      <c r="A18" s="47" t="s">
        <v>86</v>
      </c>
      <c r="B18" s="1" t="s">
        <v>6</v>
      </c>
      <c r="C18" s="2" t="s">
        <v>6</v>
      </c>
      <c r="D18" s="1" t="s">
        <v>87</v>
      </c>
      <c r="E18" s="1" t="s">
        <v>88</v>
      </c>
      <c r="F18" s="1">
        <v>0</v>
      </c>
      <c r="H18" s="5">
        <v>0</v>
      </c>
      <c r="I18" s="2">
        <v>1</v>
      </c>
      <c r="J18" s="46">
        <v>3</v>
      </c>
      <c r="K18" s="1">
        <v>5</v>
      </c>
      <c r="L18" s="1">
        <v>5</v>
      </c>
      <c r="M18" s="64">
        <v>4</v>
      </c>
      <c r="N18" s="46">
        <v>1</v>
      </c>
      <c r="P18" s="1">
        <v>1</v>
      </c>
      <c r="Q18" s="64">
        <v>3</v>
      </c>
      <c r="R18" s="57">
        <f>Table1[[#This Row],[Column13]]+Table1[[#This Row],[Column14]]</f>
        <v>4</v>
      </c>
      <c r="S18" s="57">
        <f>Table1[[#This Row],[F/T Staff 2018/19]]+Table1[[#This Row],[P/T Staff 2018/19]]</f>
        <v>5</v>
      </c>
      <c r="T18" s="57">
        <f>Table1[[#This Row],[F/T Staff 2019/20]]+Table1[[#This Row],[P/T Staff 2019/20]]</f>
        <v>6</v>
      </c>
      <c r="U18" s="63">
        <f>Table1[[#This Row],[F/T Staff 2020/21]]+Table1[[#This Row],[P/T Staff 2020/21]]</f>
        <v>7</v>
      </c>
      <c r="V18" s="46"/>
      <c r="Z18" s="46"/>
      <c r="AD18" s="46">
        <v>58</v>
      </c>
      <c r="AE18" s="1">
        <v>54</v>
      </c>
      <c r="AF18" s="1">
        <v>60</v>
      </c>
      <c r="AG18" s="5">
        <v>64</v>
      </c>
      <c r="AH18" s="46"/>
      <c r="AL18" s="57">
        <f>Table1[[#This Row],[Column15]]+Table1[[#This Row],[Column19]]+Table1[[#This Row],[Column20]]+Table1[[#This Row],[Column16]]</f>
        <v>58</v>
      </c>
      <c r="AM18" s="57">
        <f>SUM(Table1[[#This Row],[F/T UG Single H 2018/19]]+Table1[[#This Row],[F/T UG Single H 2020/22]]+Table1[[#This Row],[F/T UG Joint H 2018/19]]+Table1[[#This Row],[Column3]])</f>
        <v>54</v>
      </c>
      <c r="AN18" s="57">
        <f>SUM(Table1[[#This Row],[F/T UG Single H 2019/20]]+Table1[[#This Row],[F/T UG Single H 2020/214]]+Table1[[#This Row],[F/T UG Joint H 2019/20]]+Table1[[#This Row],[Column2]])</f>
        <v>60</v>
      </c>
      <c r="AO18" s="38">
        <f>SUM(Table1[[#This Row],[F/T UG Single H 2020/21]]+Table1[[#This Row],[F/T UG Single H 2020/215]]+Table1[[#This Row],[F/T UG Joint H 2020/21]]+Table1[[#This Row],[Column1]])</f>
        <v>64</v>
      </c>
      <c r="AP18" s="5">
        <v>40</v>
      </c>
      <c r="AQ18" s="5">
        <v>24</v>
      </c>
      <c r="AR18" s="46"/>
      <c r="AU18" s="4">
        <v>15</v>
      </c>
      <c r="AV18" s="46"/>
      <c r="AX18" s="1">
        <v>1</v>
      </c>
      <c r="AZ18" s="37">
        <f>Table1[[#This Row],[Column17]]+Table1[[#This Row],[Column21]]</f>
        <v>0</v>
      </c>
      <c r="BA18" s="57">
        <f>SUM(Table1[[#This Row],[F/T Taught PG 2018/19]]+Table1[[#This Row],[Column4]])</f>
        <v>0</v>
      </c>
      <c r="BB18" s="57">
        <f>SUM(Table1[[#This Row],[F/T Taught PG 2019/20]]+Table1[[#This Row],[Column6]])</f>
        <v>1</v>
      </c>
      <c r="BC18" s="39">
        <f>SUM(Table1[[#This Row],[F/T Taught PG 2020/21]]+Table1[[#This Row],[Column5]])</f>
        <v>15</v>
      </c>
      <c r="BD18" s="46">
        <v>2</v>
      </c>
      <c r="BE18" s="1">
        <v>6</v>
      </c>
      <c r="BG18" s="4">
        <v>4</v>
      </c>
      <c r="BH18" s="46"/>
      <c r="BJ18" s="1">
        <v>1</v>
      </c>
      <c r="BL18" s="37">
        <f>Table1[[#This Row],[Column18]]+Table1[[#This Row],[Column22]]</f>
        <v>2</v>
      </c>
      <c r="BM18" s="57">
        <f>SUM(Table1[[#This Row],[F/T PhD 2018/19]]+Table1[[#This Row],[P/T PhD 2018/19]])</f>
        <v>6</v>
      </c>
      <c r="BN18" s="57">
        <f>SUM(Table1[[#This Row],[F/T PhD 2019/20]]+Table1[[#This Row],[P/T PhD 2019/20]])</f>
        <v>1</v>
      </c>
      <c r="BO18" s="39">
        <f>SUM(Table1[[#This Row],[F/T PhD 2020/21]]+Table1[[#This Row],[P/T PhD 2020/21]])</f>
        <v>4</v>
      </c>
      <c r="BP18" s="37">
        <f t="shared" si="8"/>
        <v>60</v>
      </c>
      <c r="BQ18" s="37">
        <f t="shared" si="9"/>
        <v>60</v>
      </c>
      <c r="BR18" s="37">
        <f t="shared" si="10"/>
        <v>62</v>
      </c>
      <c r="BS18" s="31">
        <f t="shared" si="11"/>
        <v>83</v>
      </c>
      <c r="BT18" s="1" t="s">
        <v>199</v>
      </c>
    </row>
    <row r="19" spans="1:80" x14ac:dyDescent="0.2">
      <c r="A19" s="47" t="s">
        <v>89</v>
      </c>
      <c r="B19" s="1">
        <v>1</v>
      </c>
      <c r="C19" s="2">
        <v>1</v>
      </c>
      <c r="E19" s="1" t="s">
        <v>90</v>
      </c>
      <c r="F19" s="1">
        <v>5</v>
      </c>
      <c r="G19" s="1">
        <v>10</v>
      </c>
      <c r="H19" s="5">
        <v>5</v>
      </c>
      <c r="I19" s="2">
        <v>1</v>
      </c>
      <c r="J19" s="46">
        <v>2</v>
      </c>
      <c r="K19" s="1">
        <v>2</v>
      </c>
      <c r="L19" s="1">
        <v>3</v>
      </c>
      <c r="N19" s="46">
        <v>1</v>
      </c>
      <c r="O19" s="1">
        <v>1</v>
      </c>
      <c r="P19" s="1">
        <v>2</v>
      </c>
      <c r="R19" s="57">
        <f>Table1[[#This Row],[Column13]]+Table1[[#This Row],[Column14]]</f>
        <v>3</v>
      </c>
      <c r="S19" s="57">
        <f>Table1[[#This Row],[F/T Staff 2018/19]]+Table1[[#This Row],[P/T Staff 2018/19]]</f>
        <v>3</v>
      </c>
      <c r="T19" s="57">
        <f>Table1[[#This Row],[F/T Staff 2019/20]]+Table1[[#This Row],[P/T Staff 2019/20]]</f>
        <v>5</v>
      </c>
      <c r="V19" s="46"/>
      <c r="Z19" s="46"/>
      <c r="AD19" s="46"/>
      <c r="AH19" s="46"/>
      <c r="AL19" s="57">
        <f>Table1[[#This Row],[Column15]]+Table1[[#This Row],[Column19]]+Table1[[#This Row],[Column20]]+Table1[[#This Row],[Column16]]</f>
        <v>0</v>
      </c>
      <c r="AM19" s="57">
        <f>SUM(Table1[[#This Row],[F/T UG Single H 2018/19]]+Table1[[#This Row],[F/T UG Single H 2020/22]]+Table1[[#This Row],[F/T UG Joint H 2018/19]]+Table1[[#This Row],[Column3]])</f>
        <v>0</v>
      </c>
      <c r="AN19" s="57">
        <f>SUM(Table1[[#This Row],[F/T UG Single H 2019/20]]+Table1[[#This Row],[F/T UG Single H 2020/214]]+Table1[[#This Row],[F/T UG Joint H 2019/20]]+Table1[[#This Row],[Column2]])</f>
        <v>0</v>
      </c>
      <c r="AO19" s="38">
        <f>SUM(Table1[[#This Row],[F/T UG Single H 2020/21]]+Table1[[#This Row],[F/T UG Single H 2020/215]]+Table1[[#This Row],[F/T UG Joint H 2020/21]]+Table1[[#This Row],[Column1]])</f>
        <v>0</v>
      </c>
      <c r="AR19" s="46">
        <v>5</v>
      </c>
      <c r="AS19" s="1">
        <v>8</v>
      </c>
      <c r="AT19" s="1">
        <v>7</v>
      </c>
      <c r="AU19" s="4">
        <v>0</v>
      </c>
      <c r="AV19" s="46"/>
      <c r="AZ19" s="37">
        <f>Table1[[#This Row],[Column17]]+Table1[[#This Row],[Column21]]</f>
        <v>5</v>
      </c>
      <c r="BA19" s="57">
        <f>SUM(Table1[[#This Row],[F/T Taught PG 2018/19]]+Table1[[#This Row],[Column4]])</f>
        <v>8</v>
      </c>
      <c r="BB19" s="57">
        <f>SUM(Table1[[#This Row],[F/T Taught PG 2019/20]]+Table1[[#This Row],[Column6]])</f>
        <v>7</v>
      </c>
      <c r="BC19" s="39">
        <f>SUM(Table1[[#This Row],[F/T Taught PG 2020/21]]+Table1[[#This Row],[Column5]])</f>
        <v>0</v>
      </c>
      <c r="BD19" s="46">
        <v>4</v>
      </c>
      <c r="BE19" s="1">
        <v>3</v>
      </c>
      <c r="BF19" s="1">
        <v>52</v>
      </c>
      <c r="BH19" s="46">
        <v>2</v>
      </c>
      <c r="BI19" s="1">
        <v>2</v>
      </c>
      <c r="BL19" s="37">
        <f>Table1[[#This Row],[Column18]]+Table1[[#This Row],[Column22]]</f>
        <v>6</v>
      </c>
      <c r="BM19" s="57">
        <f>SUM(Table1[[#This Row],[F/T PhD 2018/19]]+Table1[[#This Row],[P/T PhD 2018/19]])</f>
        <v>5</v>
      </c>
      <c r="BN19" s="57">
        <f>SUM(Table1[[#This Row],[F/T PhD 2019/20]]+Table1[[#This Row],[P/T PhD 2019/20]])</f>
        <v>52</v>
      </c>
      <c r="BO19" s="39">
        <f>SUM(Table1[[#This Row],[F/T PhD 2020/21]]+Table1[[#This Row],[P/T PhD 2020/21]])</f>
        <v>0</v>
      </c>
      <c r="BP19" s="37">
        <f t="shared" si="8"/>
        <v>11</v>
      </c>
      <c r="BQ19" s="37">
        <f t="shared" si="9"/>
        <v>13</v>
      </c>
      <c r="BR19" s="37">
        <f t="shared" si="10"/>
        <v>59</v>
      </c>
      <c r="BS19" s="31">
        <f t="shared" si="11"/>
        <v>0</v>
      </c>
      <c r="BT19" s="1" t="s">
        <v>200</v>
      </c>
    </row>
    <row r="20" spans="1:80" ht="25.5" x14ac:dyDescent="0.2">
      <c r="A20" s="45" t="s">
        <v>91</v>
      </c>
      <c r="B20" s="1" t="s">
        <v>6</v>
      </c>
      <c r="C20" s="2">
        <v>1</v>
      </c>
      <c r="D20" s="1" t="s">
        <v>92</v>
      </c>
      <c r="F20" s="1">
        <v>20</v>
      </c>
      <c r="G20" s="1">
        <v>20</v>
      </c>
      <c r="H20" s="5">
        <v>20</v>
      </c>
      <c r="I20" s="2" t="s">
        <v>6</v>
      </c>
      <c r="J20" s="46">
        <v>6</v>
      </c>
      <c r="R20" s="57">
        <f>Table1[[#This Row],[Column13]]+Table1[[#This Row],[Column14]]</f>
        <v>6</v>
      </c>
      <c r="V20" s="46"/>
      <c r="Z20" s="46"/>
      <c r="AD20" s="46">
        <v>42</v>
      </c>
      <c r="AH20" s="46"/>
      <c r="AL20" s="57">
        <f>Table1[[#This Row],[Column15]]+Table1[[#This Row],[Column19]]+Table1[[#This Row],[Column20]]+Table1[[#This Row],[Column16]]</f>
        <v>42</v>
      </c>
      <c r="AM20" s="57">
        <f>SUM(Table1[[#This Row],[F/T UG Single H 2018/19]]+Table1[[#This Row],[F/T UG Single H 2020/22]]+Table1[[#This Row],[F/T UG Joint H 2018/19]]+Table1[[#This Row],[Column3]])</f>
        <v>0</v>
      </c>
      <c r="AN20" s="57">
        <f>SUM(Table1[[#This Row],[F/T UG Single H 2019/20]]+Table1[[#This Row],[F/T UG Single H 2020/214]]+Table1[[#This Row],[F/T UG Joint H 2019/20]]+Table1[[#This Row],[Column2]])</f>
        <v>0</v>
      </c>
      <c r="AO20" s="38">
        <f>SUM(Table1[[#This Row],[F/T UG Single H 2020/21]]+Table1[[#This Row],[F/T UG Single H 2020/215]]+Table1[[#This Row],[F/T UG Joint H 2020/21]]+Table1[[#This Row],[Column1]])</f>
        <v>0</v>
      </c>
      <c r="AR20" s="46">
        <v>1</v>
      </c>
      <c r="AV20" s="46"/>
      <c r="AZ20" s="37">
        <f>Table1[[#This Row],[Column17]]+Table1[[#This Row],[Column21]]</f>
        <v>1</v>
      </c>
      <c r="BA20" s="57">
        <f>SUM(Table1[[#This Row],[F/T Taught PG 2018/19]]+Table1[[#This Row],[Column4]])</f>
        <v>0</v>
      </c>
      <c r="BB20" s="57">
        <f>SUM(Table1[[#This Row],[F/T Taught PG 2019/20]]+Table1[[#This Row],[Column6]])</f>
        <v>0</v>
      </c>
      <c r="BC20" s="39">
        <f>SUM(Table1[[#This Row],[F/T Taught PG 2020/21]]+Table1[[#This Row],[Column5]])</f>
        <v>0</v>
      </c>
      <c r="BD20" s="46"/>
      <c r="BH20" s="46"/>
      <c r="BL20" s="37">
        <f>Table1[[#This Row],[Column18]]+Table1[[#This Row],[Column22]]</f>
        <v>0</v>
      </c>
      <c r="BM20" s="57">
        <f>SUM(Table1[[#This Row],[F/T PhD 2018/19]]+Table1[[#This Row],[P/T PhD 2018/19]])</f>
        <v>0</v>
      </c>
      <c r="BN20" s="57">
        <f>SUM(Table1[[#This Row],[F/T PhD 2019/20]]+Table1[[#This Row],[P/T PhD 2019/20]])</f>
        <v>0</v>
      </c>
      <c r="BO20" s="39">
        <f>SUM(Table1[[#This Row],[F/T PhD 2020/21]]+Table1[[#This Row],[P/T PhD 2020/21]])</f>
        <v>0</v>
      </c>
      <c r="BP20" s="37">
        <f t="shared" si="8"/>
        <v>43</v>
      </c>
      <c r="BQ20" s="37">
        <f t="shared" si="9"/>
        <v>0</v>
      </c>
      <c r="BR20" s="37">
        <f t="shared" si="10"/>
        <v>0</v>
      </c>
      <c r="BS20" s="31">
        <f t="shared" si="11"/>
        <v>0</v>
      </c>
      <c r="BT20" s="146"/>
    </row>
    <row r="21" spans="1:80" ht="25.5" x14ac:dyDescent="0.2">
      <c r="A21" s="2" t="s">
        <v>93</v>
      </c>
      <c r="B21" s="1" t="s">
        <v>6</v>
      </c>
      <c r="C21" s="2">
        <v>1</v>
      </c>
      <c r="D21" s="1" t="s">
        <v>94</v>
      </c>
      <c r="F21" s="1">
        <v>0</v>
      </c>
      <c r="I21" s="2">
        <v>1</v>
      </c>
      <c r="K21" s="1">
        <v>5</v>
      </c>
      <c r="L21" s="1">
        <v>3</v>
      </c>
      <c r="N21" s="43"/>
      <c r="O21" s="1">
        <v>1</v>
      </c>
      <c r="R21" s="57"/>
      <c r="S21" s="57">
        <f>Table1[[#This Row],[F/T Staff 2018/19]]+Table1[[#This Row],[P/T Staff 2018/19]]</f>
        <v>6</v>
      </c>
      <c r="T21" s="57">
        <f>Table1[[#This Row],[F/T Staff 2019/20]]+Table1[[#This Row],[P/T Staff 2019/20]]</f>
        <v>3</v>
      </c>
      <c r="V21" s="43"/>
      <c r="W21" s="1">
        <v>30</v>
      </c>
      <c r="X21" s="1">
        <v>32</v>
      </c>
      <c r="Z21" s="43"/>
      <c r="AD21" s="43"/>
      <c r="AH21" s="43"/>
      <c r="AL21" s="57">
        <f>Table1[[#This Row],[Column15]]+Table1[[#This Row],[Column19]]+Table1[[#This Row],[Column20]]+Table1[[#This Row],[Column16]]</f>
        <v>0</v>
      </c>
      <c r="AM21" s="57">
        <f>SUM(Table1[[#This Row],[F/T UG Single H 2018/19]]+Table1[[#This Row],[F/T UG Single H 2020/22]]+Table1[[#This Row],[F/T UG Joint H 2018/19]]+Table1[[#This Row],[Column3]])</f>
        <v>30</v>
      </c>
      <c r="AN21" s="57">
        <f>SUM(Table1[[#This Row],[F/T UG Single H 2019/20]]+Table1[[#This Row],[F/T UG Single H 2020/214]]+Table1[[#This Row],[F/T UG Joint H 2019/20]]+Table1[[#This Row],[Column2]])</f>
        <v>32</v>
      </c>
      <c r="AO21" s="38">
        <f>SUM(Table1[[#This Row],[F/T UG Single H 2020/21]]+Table1[[#This Row],[F/T UG Single H 2020/215]]+Table1[[#This Row],[F/T UG Joint H 2020/21]]+Table1[[#This Row],[Column1]])</f>
        <v>0</v>
      </c>
      <c r="AR21" s="43"/>
      <c r="AS21" s="1">
        <v>10</v>
      </c>
      <c r="AT21" s="1">
        <v>12</v>
      </c>
      <c r="AV21" s="43"/>
      <c r="AZ21" s="37">
        <f>Table1[[#This Row],[Column17]]+Table1[[#This Row],[Column21]]</f>
        <v>0</v>
      </c>
      <c r="BA21" s="57">
        <f>SUM(Table1[[#This Row],[F/T Taught PG 2018/19]]+Table1[[#This Row],[Column4]])</f>
        <v>10</v>
      </c>
      <c r="BB21" s="57">
        <f>SUM(Table1[[#This Row],[F/T Taught PG 2019/20]]+Table1[[#This Row],[Column6]])</f>
        <v>12</v>
      </c>
      <c r="BC21" s="39">
        <f>SUM(Table1[[#This Row],[F/T Taught PG 2020/21]]+Table1[[#This Row],[Column5]])</f>
        <v>0</v>
      </c>
      <c r="BD21" s="43"/>
      <c r="BE21" s="1">
        <v>1</v>
      </c>
      <c r="BH21" s="43"/>
      <c r="BL21" s="37">
        <f>Table1[[#This Row],[Column18]]+Table1[[#This Row],[Column22]]</f>
        <v>0</v>
      </c>
      <c r="BM21" s="57">
        <f>SUM(Table1[[#This Row],[F/T PhD 2018/19]]+Table1[[#This Row],[P/T PhD 2018/19]])</f>
        <v>1</v>
      </c>
      <c r="BN21" s="57">
        <f>SUM(Table1[[#This Row],[F/T PhD 2019/20]]+Table1[[#This Row],[P/T PhD 2019/20]])</f>
        <v>0</v>
      </c>
      <c r="BO21" s="39">
        <f>SUM(Table1[[#This Row],[F/T PhD 2020/21]]+Table1[[#This Row],[P/T PhD 2020/21]])</f>
        <v>0</v>
      </c>
      <c r="BP21" s="37">
        <f t="shared" si="8"/>
        <v>0</v>
      </c>
      <c r="BQ21" s="37">
        <f t="shared" si="9"/>
        <v>41</v>
      </c>
      <c r="BR21" s="37">
        <f t="shared" si="10"/>
        <v>44</v>
      </c>
      <c r="BS21" s="31">
        <f t="shared" si="11"/>
        <v>0</v>
      </c>
    </row>
    <row r="22" spans="1:80" ht="51" x14ac:dyDescent="0.2">
      <c r="A22" s="45" t="s">
        <v>95</v>
      </c>
      <c r="B22" s="1" t="s">
        <v>6</v>
      </c>
      <c r="C22" s="2" t="s">
        <v>6</v>
      </c>
      <c r="D22" s="1" t="s">
        <v>96</v>
      </c>
      <c r="F22" s="1">
        <v>0</v>
      </c>
      <c r="I22" s="2" t="s">
        <v>6</v>
      </c>
      <c r="J22" s="43"/>
      <c r="R22" s="57"/>
      <c r="V22" s="43"/>
      <c r="Z22" s="43"/>
      <c r="AD22" s="43"/>
      <c r="AH22" s="43"/>
      <c r="AL22" s="57">
        <f>Table1[[#This Row],[Column15]]+Table1[[#This Row],[Column19]]+Table1[[#This Row],[Column20]]+Table1[[#This Row],[Column16]]</f>
        <v>0</v>
      </c>
      <c r="AM22" s="57">
        <f>SUM(Table1[[#This Row],[F/T UG Single H 2018/19]]+Table1[[#This Row],[F/T UG Single H 2020/22]]+Table1[[#This Row],[F/T UG Joint H 2018/19]]+Table1[[#This Row],[Column3]])</f>
        <v>0</v>
      </c>
      <c r="AN22" s="57">
        <f>SUM(Table1[[#This Row],[F/T UG Single H 2019/20]]+Table1[[#This Row],[F/T UG Single H 2020/214]]+Table1[[#This Row],[F/T UG Joint H 2019/20]]+Table1[[#This Row],[Column2]])</f>
        <v>0</v>
      </c>
      <c r="AO22" s="38">
        <f>SUM(Table1[[#This Row],[F/T UG Single H 2020/21]]+Table1[[#This Row],[F/T UG Single H 2020/215]]+Table1[[#This Row],[F/T UG Joint H 2020/21]]+Table1[[#This Row],[Column1]])</f>
        <v>0</v>
      </c>
      <c r="AR22" s="43"/>
      <c r="AV22" s="43"/>
      <c r="AZ22" s="37">
        <f>Table1[[#This Row],[Column17]]+Table1[[#This Row],[Column21]]</f>
        <v>0</v>
      </c>
      <c r="BA22" s="57">
        <f>SUM(Table1[[#This Row],[F/T Taught PG 2018/19]]+Table1[[#This Row],[Column4]])</f>
        <v>0</v>
      </c>
      <c r="BB22" s="57">
        <f>SUM(Table1[[#This Row],[F/T Taught PG 2019/20]]+Table1[[#This Row],[Column6]])</f>
        <v>0</v>
      </c>
      <c r="BC22" s="39">
        <f>SUM(Table1[[#This Row],[F/T Taught PG 2020/21]]+Table1[[#This Row],[Column5]])</f>
        <v>0</v>
      </c>
      <c r="BD22" s="43"/>
      <c r="BH22" s="43"/>
      <c r="BL22" s="37">
        <f>Table1[[#This Row],[Column18]]+Table1[[#This Row],[Column22]]</f>
        <v>0</v>
      </c>
      <c r="BM22" s="57">
        <f>SUM(Table1[[#This Row],[F/T PhD 2018/19]]+Table1[[#This Row],[P/T PhD 2018/19]])</f>
        <v>0</v>
      </c>
      <c r="BN22" s="57">
        <f>SUM(Table1[[#This Row],[F/T PhD 2019/20]]+Table1[[#This Row],[P/T PhD 2019/20]])</f>
        <v>0</v>
      </c>
      <c r="BO22" s="39">
        <f>SUM(Table1[[#This Row],[F/T PhD 2020/21]]+Table1[[#This Row],[P/T PhD 2020/21]])</f>
        <v>0</v>
      </c>
      <c r="BP22" s="37">
        <f t="shared" si="8"/>
        <v>0</v>
      </c>
      <c r="BQ22" s="37">
        <f t="shared" si="9"/>
        <v>0</v>
      </c>
      <c r="BR22" s="37">
        <f t="shared" si="10"/>
        <v>0</v>
      </c>
      <c r="BS22" s="31">
        <f t="shared" si="11"/>
        <v>0</v>
      </c>
      <c r="BT22" s="87"/>
    </row>
    <row r="23" spans="1:80" ht="25.5" x14ac:dyDescent="0.2">
      <c r="A23" s="45" t="s">
        <v>97</v>
      </c>
      <c r="B23" s="1" t="s">
        <v>6</v>
      </c>
      <c r="C23" s="2">
        <v>1</v>
      </c>
      <c r="D23" s="1" t="s">
        <v>98</v>
      </c>
      <c r="F23" s="1">
        <v>40</v>
      </c>
      <c r="G23" s="1">
        <v>40</v>
      </c>
      <c r="H23" s="5">
        <v>40</v>
      </c>
      <c r="I23" s="2">
        <v>1</v>
      </c>
      <c r="J23" s="43"/>
      <c r="M23" s="64">
        <v>3</v>
      </c>
      <c r="N23" s="43"/>
      <c r="Q23" s="64">
        <v>1</v>
      </c>
      <c r="R23" s="57"/>
      <c r="U23" s="63">
        <f>Table1[[#This Row],[F/T Staff 2020/21]]+Table1[[#This Row],[P/T Staff 2020/21]]</f>
        <v>4</v>
      </c>
      <c r="V23" s="43"/>
      <c r="Y23" s="5">
        <v>25</v>
      </c>
      <c r="Z23" s="43"/>
      <c r="AD23" s="43"/>
      <c r="AG23" s="5">
        <v>9</v>
      </c>
      <c r="AH23" s="43"/>
      <c r="AL23" s="57">
        <f>Table1[[#This Row],[Column15]]+Table1[[#This Row],[Column19]]+Table1[[#This Row],[Column20]]+Table1[[#This Row],[Column16]]</f>
        <v>0</v>
      </c>
      <c r="AM23" s="57">
        <f>SUM(Table1[[#This Row],[F/T UG Single H 2018/19]]+Table1[[#This Row],[F/T UG Single H 2020/22]]+Table1[[#This Row],[F/T UG Joint H 2018/19]]+Table1[[#This Row],[Column3]])</f>
        <v>0</v>
      </c>
      <c r="AN23" s="57">
        <f>SUM(Table1[[#This Row],[F/T UG Single H 2019/20]]+Table1[[#This Row],[F/T UG Single H 2020/214]]+Table1[[#This Row],[F/T UG Joint H 2019/20]]+Table1[[#This Row],[Column2]])</f>
        <v>0</v>
      </c>
      <c r="AO23" s="38">
        <f>SUM(Table1[[#This Row],[F/T UG Single H 2020/21]]+Table1[[#This Row],[F/T UG Single H 2020/215]]+Table1[[#This Row],[F/T UG Joint H 2020/21]]+Table1[[#This Row],[Column1]])</f>
        <v>34</v>
      </c>
      <c r="AP23" s="5">
        <v>3</v>
      </c>
      <c r="AR23" s="43"/>
      <c r="AV23" s="43"/>
      <c r="AZ23" s="37">
        <f>Table1[[#This Row],[Column17]]+Table1[[#This Row],[Column21]]</f>
        <v>0</v>
      </c>
      <c r="BA23" s="57">
        <f>SUM(Table1[[#This Row],[F/T Taught PG 2018/19]]+Table1[[#This Row],[Column4]])</f>
        <v>0</v>
      </c>
      <c r="BB23" s="57">
        <f>SUM(Table1[[#This Row],[F/T Taught PG 2019/20]]+Table1[[#This Row],[Column6]])</f>
        <v>0</v>
      </c>
      <c r="BC23" s="39">
        <f>SUM(Table1[[#This Row],[F/T Taught PG 2020/21]]+Table1[[#This Row],[Column5]])</f>
        <v>0</v>
      </c>
      <c r="BD23" s="43"/>
      <c r="BH23" s="43"/>
      <c r="BL23" s="37">
        <f>Table1[[#This Row],[Column18]]+Table1[[#This Row],[Column22]]</f>
        <v>0</v>
      </c>
      <c r="BM23" s="57">
        <f>SUM(Table1[[#This Row],[F/T PhD 2018/19]]+Table1[[#This Row],[P/T PhD 2018/19]])</f>
        <v>0</v>
      </c>
      <c r="BN23" s="57">
        <f>SUM(Table1[[#This Row],[F/T PhD 2019/20]]+Table1[[#This Row],[P/T PhD 2019/20]])</f>
        <v>0</v>
      </c>
      <c r="BO23" s="39">
        <f>SUM(Table1[[#This Row],[F/T PhD 2020/21]]+Table1[[#This Row],[P/T PhD 2020/21]])</f>
        <v>0</v>
      </c>
      <c r="BP23" s="37">
        <f t="shared" si="8"/>
        <v>0</v>
      </c>
      <c r="BQ23" s="37">
        <f t="shared" si="9"/>
        <v>0</v>
      </c>
      <c r="BR23" s="37">
        <f t="shared" si="10"/>
        <v>0</v>
      </c>
      <c r="BS23" s="31">
        <f t="shared" si="11"/>
        <v>34</v>
      </c>
      <c r="BT23" s="1" t="s">
        <v>201</v>
      </c>
    </row>
    <row r="24" spans="1:80" ht="25.5" x14ac:dyDescent="0.2">
      <c r="A24" s="45" t="s">
        <v>99</v>
      </c>
      <c r="B24" s="1" t="s">
        <v>6</v>
      </c>
      <c r="C24" s="2" t="s">
        <v>6</v>
      </c>
      <c r="D24" s="1" t="s">
        <v>153</v>
      </c>
      <c r="F24" s="1">
        <v>35</v>
      </c>
      <c r="G24" s="1">
        <v>20</v>
      </c>
      <c r="H24" s="5">
        <v>15</v>
      </c>
      <c r="I24" s="2" t="s">
        <v>6</v>
      </c>
      <c r="R24" s="57"/>
      <c r="V24" s="43"/>
      <c r="Z24" s="43"/>
      <c r="AD24" s="43"/>
      <c r="AH24" s="43"/>
      <c r="AL24" s="57">
        <f>Table1[[#This Row],[Column15]]+Table1[[#This Row],[Column19]]+Table1[[#This Row],[Column20]]+Table1[[#This Row],[Column16]]</f>
        <v>0</v>
      </c>
      <c r="AM24" s="57">
        <f>SUM(Table1[[#This Row],[F/T UG Single H 2018/19]]+Table1[[#This Row],[F/T UG Single H 2020/22]]+Table1[[#This Row],[F/T UG Joint H 2018/19]]+Table1[[#This Row],[Column3]])</f>
        <v>0</v>
      </c>
      <c r="AN24" s="57">
        <f>SUM(Table1[[#This Row],[F/T UG Single H 2019/20]]+Table1[[#This Row],[F/T UG Single H 2020/214]]+Table1[[#This Row],[F/T UG Joint H 2019/20]]+Table1[[#This Row],[Column2]])</f>
        <v>0</v>
      </c>
      <c r="AO24" s="38">
        <f>SUM(Table1[[#This Row],[F/T UG Single H 2020/21]]+Table1[[#This Row],[F/T UG Single H 2020/215]]+Table1[[#This Row],[F/T UG Joint H 2020/21]]+Table1[[#This Row],[Column1]])</f>
        <v>0</v>
      </c>
      <c r="AR24" s="43"/>
      <c r="AV24" s="43"/>
      <c r="AZ24" s="37">
        <f>Table1[[#This Row],[Column17]]+Table1[[#This Row],[Column21]]</f>
        <v>0</v>
      </c>
      <c r="BA24" s="57">
        <f>SUM(Table1[[#This Row],[F/T Taught PG 2018/19]]+Table1[[#This Row],[Column4]])</f>
        <v>0</v>
      </c>
      <c r="BB24" s="57">
        <f>SUM(Table1[[#This Row],[F/T Taught PG 2019/20]]+Table1[[#This Row],[Column6]])</f>
        <v>0</v>
      </c>
      <c r="BC24" s="39">
        <f>SUM(Table1[[#This Row],[F/T Taught PG 2020/21]]+Table1[[#This Row],[Column5]])</f>
        <v>0</v>
      </c>
      <c r="BD24" s="43"/>
      <c r="BH24" s="43"/>
      <c r="BL24" s="37">
        <f>Table1[[#This Row],[Column18]]+Table1[[#This Row],[Column22]]</f>
        <v>0</v>
      </c>
      <c r="BM24" s="57">
        <f>SUM(Table1[[#This Row],[F/T PhD 2018/19]]+Table1[[#This Row],[P/T PhD 2018/19]])</f>
        <v>0</v>
      </c>
      <c r="BN24" s="57">
        <f>SUM(Table1[[#This Row],[F/T PhD 2019/20]]+Table1[[#This Row],[P/T PhD 2019/20]])</f>
        <v>0</v>
      </c>
      <c r="BO24" s="39">
        <f>SUM(Table1[[#This Row],[F/T PhD 2020/21]]+Table1[[#This Row],[P/T PhD 2020/21]])</f>
        <v>0</v>
      </c>
      <c r="BP24" s="37">
        <f t="shared" si="8"/>
        <v>0</v>
      </c>
      <c r="BQ24" s="37">
        <f t="shared" si="9"/>
        <v>0</v>
      </c>
      <c r="BR24" s="37">
        <f t="shared" si="10"/>
        <v>0</v>
      </c>
      <c r="BS24" s="31">
        <f t="shared" si="11"/>
        <v>0</v>
      </c>
      <c r="BT24" s="146"/>
    </row>
    <row r="25" spans="1:80" ht="38.25" x14ac:dyDescent="0.2">
      <c r="A25" s="47" t="s">
        <v>2</v>
      </c>
      <c r="B25" s="1">
        <v>1</v>
      </c>
      <c r="C25" s="2" t="s">
        <v>6</v>
      </c>
      <c r="E25" s="1" t="s">
        <v>100</v>
      </c>
      <c r="F25" s="1">
        <v>45</v>
      </c>
      <c r="G25" s="1">
        <v>55</v>
      </c>
      <c r="H25" s="5">
        <v>50</v>
      </c>
      <c r="I25" s="2">
        <v>1</v>
      </c>
      <c r="J25" s="41">
        <v>5</v>
      </c>
      <c r="K25" s="1">
        <v>5</v>
      </c>
      <c r="L25" s="1">
        <v>6</v>
      </c>
      <c r="N25" s="46">
        <v>1</v>
      </c>
      <c r="O25" s="1">
        <v>2</v>
      </c>
      <c r="R25" s="57">
        <f>Table1[[#This Row],[Column13]]+Table1[[#This Row],[Column14]]</f>
        <v>6</v>
      </c>
      <c r="S25" s="57">
        <f>Table1[[#This Row],[F/T Staff 2018/19]]+Table1[[#This Row],[P/T Staff 2018/19]]</f>
        <v>7</v>
      </c>
      <c r="T25" s="57">
        <f>Table1[[#This Row],[F/T Staff 2019/20]]+Table1[[#This Row],[P/T Staff 2019/20]]</f>
        <v>6</v>
      </c>
      <c r="V25" s="46"/>
      <c r="Z25" s="46"/>
      <c r="AD25" s="46"/>
      <c r="AH25" s="46"/>
      <c r="AL25" s="57">
        <f>Table1[[#This Row],[Column15]]+Table1[[#This Row],[Column19]]+Table1[[#This Row],[Column20]]+Table1[[#This Row],[Column16]]</f>
        <v>0</v>
      </c>
      <c r="AM25" s="57">
        <f>SUM(Table1[[#This Row],[F/T UG Single H 2018/19]]+Table1[[#This Row],[F/T UG Single H 2020/22]]+Table1[[#This Row],[F/T UG Joint H 2018/19]]+Table1[[#This Row],[Column3]])</f>
        <v>0</v>
      </c>
      <c r="AN25" s="57">
        <f>SUM(Table1[[#This Row],[F/T UG Single H 2019/20]]+Table1[[#This Row],[F/T UG Single H 2020/214]]+Table1[[#This Row],[F/T UG Joint H 2019/20]]+Table1[[#This Row],[Column2]])</f>
        <v>0</v>
      </c>
      <c r="AO25" s="38">
        <f>SUM(Table1[[#This Row],[F/T UG Single H 2020/21]]+Table1[[#This Row],[F/T UG Single H 2020/215]]+Table1[[#This Row],[F/T UG Joint H 2020/21]]+Table1[[#This Row],[Column1]])</f>
        <v>0</v>
      </c>
      <c r="AR25" s="46">
        <v>36</v>
      </c>
      <c r="AS25" s="1">
        <v>32</v>
      </c>
      <c r="AT25" s="1">
        <v>34</v>
      </c>
      <c r="AU25" s="4">
        <v>51</v>
      </c>
      <c r="AV25" s="46">
        <v>1</v>
      </c>
      <c r="AW25" s="1">
        <v>1</v>
      </c>
      <c r="AX25" s="1">
        <v>2</v>
      </c>
      <c r="AY25" s="4">
        <v>6</v>
      </c>
      <c r="AZ25" s="37">
        <f>Table1[[#This Row],[Column17]]+Table1[[#This Row],[Column21]]</f>
        <v>37</v>
      </c>
      <c r="BA25" s="57">
        <f>SUM(Table1[[#This Row],[F/T Taught PG 2018/19]]+Table1[[#This Row],[Column4]])</f>
        <v>33</v>
      </c>
      <c r="BB25" s="57">
        <f>SUM(Table1[[#This Row],[F/T Taught PG 2019/20]]+Table1[[#This Row],[Column6]])</f>
        <v>36</v>
      </c>
      <c r="BC25" s="39">
        <f>SUM(Table1[[#This Row],[F/T Taught PG 2020/21]]+Table1[[#This Row],[Column5]])</f>
        <v>57</v>
      </c>
      <c r="BD25" s="46">
        <v>40</v>
      </c>
      <c r="BE25" s="1">
        <v>27</v>
      </c>
      <c r="BF25" s="1">
        <v>20</v>
      </c>
      <c r="BG25" s="4">
        <v>20</v>
      </c>
      <c r="BH25" s="46"/>
      <c r="BI25" s="1">
        <v>3</v>
      </c>
      <c r="BJ25" s="1">
        <v>3</v>
      </c>
      <c r="BK25" s="4">
        <v>3</v>
      </c>
      <c r="BL25" s="37">
        <f>Table1[[#This Row],[Column18]]+Table1[[#This Row],[Column22]]</f>
        <v>40</v>
      </c>
      <c r="BM25" s="57">
        <f>SUM(Table1[[#This Row],[F/T PhD 2018/19]]+Table1[[#This Row],[P/T PhD 2018/19]])</f>
        <v>30</v>
      </c>
      <c r="BN25" s="57">
        <f>SUM(Table1[[#This Row],[F/T PhD 2019/20]]+Table1[[#This Row],[P/T PhD 2019/20]])</f>
        <v>23</v>
      </c>
      <c r="BO25" s="39">
        <f>SUM(Table1[[#This Row],[F/T PhD 2020/21]]+Table1[[#This Row],[P/T PhD 2020/21]])</f>
        <v>23</v>
      </c>
      <c r="BP25" s="37">
        <f t="shared" si="8"/>
        <v>77</v>
      </c>
      <c r="BQ25" s="37">
        <f t="shared" si="9"/>
        <v>63</v>
      </c>
      <c r="BR25" s="37">
        <f t="shared" si="10"/>
        <v>59</v>
      </c>
      <c r="BS25" s="31">
        <f t="shared" si="11"/>
        <v>80</v>
      </c>
      <c r="BT25" s="1" t="s">
        <v>202</v>
      </c>
    </row>
    <row r="26" spans="1:80" ht="165.75" x14ac:dyDescent="0.2">
      <c r="A26" s="42" t="s">
        <v>101</v>
      </c>
      <c r="B26" s="1" t="s">
        <v>6</v>
      </c>
      <c r="C26" s="2">
        <v>1</v>
      </c>
      <c r="D26" s="1" t="s">
        <v>102</v>
      </c>
      <c r="F26" s="1">
        <v>5</v>
      </c>
      <c r="G26" s="1">
        <v>5</v>
      </c>
      <c r="H26" s="5">
        <v>5</v>
      </c>
      <c r="I26" s="2">
        <v>1</v>
      </c>
      <c r="J26" s="43"/>
      <c r="K26" s="1">
        <v>2</v>
      </c>
      <c r="L26" s="1">
        <v>5</v>
      </c>
      <c r="M26" s="64">
        <v>2</v>
      </c>
      <c r="N26" s="43"/>
      <c r="P26" s="1">
        <v>2</v>
      </c>
      <c r="Q26" s="64">
        <v>1</v>
      </c>
      <c r="R26" s="57"/>
      <c r="S26" s="57">
        <f>Table1[[#This Row],[F/T Staff 2018/19]]+Table1[[#This Row],[P/T Staff 2018/19]]</f>
        <v>2</v>
      </c>
      <c r="T26" s="57">
        <f>Table1[[#This Row],[F/T Staff 2019/20]]+Table1[[#This Row],[P/T Staff 2019/20]]</f>
        <v>7</v>
      </c>
      <c r="U26" s="63">
        <f>Table1[[#This Row],[F/T Staff 2020/21]]+Table1[[#This Row],[P/T Staff 2020/21]]</f>
        <v>3</v>
      </c>
      <c r="V26" s="43"/>
      <c r="Z26" s="43"/>
      <c r="AD26" s="43"/>
      <c r="AF26" s="1">
        <v>17</v>
      </c>
      <c r="AG26" s="5">
        <v>6</v>
      </c>
      <c r="AH26" s="43"/>
      <c r="AL26" s="57">
        <f>Table1[[#This Row],[Column15]]+Table1[[#This Row],[Column19]]+Table1[[#This Row],[Column20]]+Table1[[#This Row],[Column16]]</f>
        <v>0</v>
      </c>
      <c r="AM26" s="57">
        <f>SUM(Table1[[#This Row],[F/T UG Single H 2018/19]]+Table1[[#This Row],[F/T UG Single H 2020/22]]+Table1[[#This Row],[F/T UG Joint H 2018/19]]+Table1[[#This Row],[Column3]])</f>
        <v>0</v>
      </c>
      <c r="AN26" s="57">
        <f>SUM(Table1[[#This Row],[F/T UG Single H 2019/20]]+Table1[[#This Row],[F/T UG Single H 2020/214]]+Table1[[#This Row],[F/T UG Joint H 2019/20]]+Table1[[#This Row],[Column2]])</f>
        <v>17</v>
      </c>
      <c r="AO26" s="38">
        <f>SUM(Table1[[#This Row],[F/T UG Single H 2020/21]]+Table1[[#This Row],[F/T UG Single H 2020/215]]+Table1[[#This Row],[F/T UG Joint H 2020/21]]+Table1[[#This Row],[Column1]])</f>
        <v>6</v>
      </c>
      <c r="AP26" s="5">
        <v>34</v>
      </c>
      <c r="AQ26" s="5">
        <v>39</v>
      </c>
      <c r="AR26" s="43"/>
      <c r="AV26" s="43"/>
      <c r="AZ26" s="37">
        <f>Table1[[#This Row],[Column17]]+Table1[[#This Row],[Column21]]</f>
        <v>0</v>
      </c>
      <c r="BA26" s="57">
        <f>SUM(Table1[[#This Row],[F/T Taught PG 2018/19]]+Table1[[#This Row],[Column4]])</f>
        <v>0</v>
      </c>
      <c r="BB26" s="57">
        <f>SUM(Table1[[#This Row],[F/T Taught PG 2019/20]]+Table1[[#This Row],[Column6]])</f>
        <v>0</v>
      </c>
      <c r="BC26" s="39">
        <f>SUM(Table1[[#This Row],[F/T Taught PG 2020/21]]+Table1[[#This Row],[Column5]])</f>
        <v>0</v>
      </c>
      <c r="BD26" s="43"/>
      <c r="BF26" s="1">
        <v>1</v>
      </c>
      <c r="BG26" s="4">
        <v>2</v>
      </c>
      <c r="BH26" s="43"/>
      <c r="BL26" s="37">
        <f>Table1[[#This Row],[Column18]]+Table1[[#This Row],[Column22]]</f>
        <v>0</v>
      </c>
      <c r="BM26" s="57">
        <f>SUM(Table1[[#This Row],[F/T PhD 2018/19]]+Table1[[#This Row],[P/T PhD 2018/19]])</f>
        <v>0</v>
      </c>
      <c r="BN26" s="57">
        <f>SUM(Table1[[#This Row],[F/T PhD 2019/20]]+Table1[[#This Row],[P/T PhD 2019/20]])</f>
        <v>1</v>
      </c>
      <c r="BO26" s="39">
        <f>SUM(Table1[[#This Row],[F/T PhD 2020/21]]+Table1[[#This Row],[P/T PhD 2020/21]])</f>
        <v>2</v>
      </c>
      <c r="BP26" s="37">
        <f t="shared" si="8"/>
        <v>0</v>
      </c>
      <c r="BQ26" s="37">
        <f t="shared" si="9"/>
        <v>0</v>
      </c>
      <c r="BR26" s="37">
        <f t="shared" si="10"/>
        <v>18</v>
      </c>
      <c r="BS26" s="31">
        <f t="shared" si="11"/>
        <v>8</v>
      </c>
      <c r="BT26" s="146" t="s">
        <v>203</v>
      </c>
      <c r="BU26" s="51"/>
      <c r="BV26" s="51"/>
      <c r="BW26" s="51"/>
      <c r="BX26" s="51"/>
      <c r="BY26" s="51"/>
      <c r="BZ26" s="51"/>
      <c r="CA26" s="51"/>
      <c r="CB26" s="51"/>
    </row>
    <row r="27" spans="1:80" ht="165.75" x14ac:dyDescent="0.2">
      <c r="A27" s="45" t="s">
        <v>104</v>
      </c>
      <c r="B27" s="1" t="s">
        <v>6</v>
      </c>
      <c r="C27" s="2">
        <v>1</v>
      </c>
      <c r="D27" s="1" t="s">
        <v>103</v>
      </c>
      <c r="E27" s="1" t="s">
        <v>105</v>
      </c>
      <c r="F27" s="1">
        <v>125</v>
      </c>
      <c r="G27" s="1">
        <v>120</v>
      </c>
      <c r="H27" s="5">
        <v>90</v>
      </c>
      <c r="I27" s="2">
        <v>1</v>
      </c>
      <c r="J27" s="48"/>
      <c r="M27" s="64">
        <v>8</v>
      </c>
      <c r="N27" s="43"/>
      <c r="R27" s="57"/>
      <c r="U27" s="63">
        <f>Table1[[#This Row],[F/T Staff 2020/21]]+Table1[[#This Row],[P/T Staff 2020/21]]</f>
        <v>8</v>
      </c>
      <c r="V27" s="43"/>
      <c r="Y27" s="5">
        <v>7</v>
      </c>
      <c r="Z27" s="43"/>
      <c r="AD27" s="43"/>
      <c r="AG27" s="5">
        <v>42</v>
      </c>
      <c r="AH27" s="43">
        <v>0</v>
      </c>
      <c r="AL27" s="57">
        <f>Table1[[#This Row],[Column15]]+Table1[[#This Row],[Column19]]+Table1[[#This Row],[Column20]]+Table1[[#This Row],[Column16]]</f>
        <v>0</v>
      </c>
      <c r="AM27" s="57">
        <f>SUM(Table1[[#This Row],[F/T UG Single H 2018/19]]+Table1[[#This Row],[F/T UG Single H 2020/22]]+Table1[[#This Row],[F/T UG Joint H 2018/19]]+Table1[[#This Row],[Column3]])</f>
        <v>0</v>
      </c>
      <c r="AN27" s="57">
        <f>SUM(Table1[[#This Row],[F/T UG Single H 2019/20]]+Table1[[#This Row],[F/T UG Single H 2020/214]]+Table1[[#This Row],[F/T UG Joint H 2019/20]]+Table1[[#This Row],[Column2]])</f>
        <v>0</v>
      </c>
      <c r="AO27" s="38">
        <f>SUM(Table1[[#This Row],[F/T UG Single H 2020/21]]+Table1[[#This Row],[F/T UG Single H 2020/215]]+Table1[[#This Row],[F/T UG Joint H 2020/21]]+Table1[[#This Row],[Column1]])</f>
        <v>49</v>
      </c>
      <c r="AP27" s="5">
        <v>53</v>
      </c>
      <c r="AR27" s="43"/>
      <c r="AV27" s="43"/>
      <c r="AZ27" s="37">
        <f>Table1[[#This Row],[Column17]]+Table1[[#This Row],[Column21]]</f>
        <v>0</v>
      </c>
      <c r="BA27" s="57">
        <f>SUM(Table1[[#This Row],[F/T Taught PG 2018/19]]+Table1[[#This Row],[Column4]])</f>
        <v>0</v>
      </c>
      <c r="BB27" s="57">
        <f>SUM(Table1[[#This Row],[F/T Taught PG 2019/20]]+Table1[[#This Row],[Column6]])</f>
        <v>0</v>
      </c>
      <c r="BC27" s="39">
        <f>SUM(Table1[[#This Row],[F/T Taught PG 2020/21]]+Table1[[#This Row],[Column5]])</f>
        <v>0</v>
      </c>
      <c r="BD27" s="43"/>
      <c r="BG27" s="4">
        <v>16</v>
      </c>
      <c r="BH27" s="43"/>
      <c r="BL27" s="37">
        <f>Table1[[#This Row],[Column18]]+Table1[[#This Row],[Column22]]</f>
        <v>0</v>
      </c>
      <c r="BM27" s="57">
        <f>SUM(Table1[[#This Row],[F/T PhD 2018/19]]+Table1[[#This Row],[P/T PhD 2018/19]])</f>
        <v>0</v>
      </c>
      <c r="BN27" s="57">
        <f>SUM(Table1[[#This Row],[F/T PhD 2019/20]]+Table1[[#This Row],[P/T PhD 2019/20]])</f>
        <v>0</v>
      </c>
      <c r="BO27" s="39">
        <f>SUM(Table1[[#This Row],[F/T PhD 2020/21]]+Table1[[#This Row],[P/T PhD 2020/21]])</f>
        <v>16</v>
      </c>
      <c r="BP27" s="37">
        <f t="shared" si="8"/>
        <v>0</v>
      </c>
      <c r="BQ27" s="37">
        <f t="shared" si="9"/>
        <v>0</v>
      </c>
      <c r="BR27" s="37">
        <f t="shared" si="10"/>
        <v>0</v>
      </c>
      <c r="BS27" s="31">
        <f t="shared" si="11"/>
        <v>65</v>
      </c>
      <c r="BT27" s="146"/>
    </row>
    <row r="28" spans="1:80" ht="165.75" x14ac:dyDescent="0.2">
      <c r="A28" s="45" t="s">
        <v>106</v>
      </c>
      <c r="B28" s="1" t="s">
        <v>6</v>
      </c>
      <c r="C28" s="2">
        <v>1</v>
      </c>
      <c r="D28" s="1" t="s">
        <v>107</v>
      </c>
      <c r="F28" s="1">
        <v>15</v>
      </c>
      <c r="G28" s="1">
        <v>20</v>
      </c>
      <c r="H28" s="5">
        <v>35</v>
      </c>
      <c r="I28" s="2">
        <v>1</v>
      </c>
      <c r="J28" s="46">
        <v>1</v>
      </c>
      <c r="M28" s="64">
        <v>5</v>
      </c>
      <c r="N28" s="46">
        <v>1</v>
      </c>
      <c r="Q28" s="64">
        <v>3</v>
      </c>
      <c r="R28" s="57">
        <f>Table1[[#This Row],[Column13]]+Table1[[#This Row],[Column14]]</f>
        <v>2</v>
      </c>
      <c r="U28" s="63">
        <f>Table1[[#This Row],[F/T Staff 2020/21]]+Table1[[#This Row],[P/T Staff 2020/21]]</f>
        <v>8</v>
      </c>
      <c r="V28" s="46"/>
      <c r="Z28" s="46"/>
      <c r="AD28" s="46">
        <v>56</v>
      </c>
      <c r="AG28" s="5">
        <v>68</v>
      </c>
      <c r="AH28" s="46"/>
      <c r="AL28" s="57">
        <f>Table1[[#This Row],[Column15]]+Table1[[#This Row],[Column19]]+Table1[[#This Row],[Column20]]+Table1[[#This Row],[Column16]]</f>
        <v>56</v>
      </c>
      <c r="AM28" s="57">
        <f>SUM(Table1[[#This Row],[F/T UG Single H 2018/19]]+Table1[[#This Row],[F/T UG Single H 2020/22]]+Table1[[#This Row],[F/T UG Joint H 2018/19]]+Table1[[#This Row],[Column3]])</f>
        <v>0</v>
      </c>
      <c r="AN28" s="57">
        <f>SUM(Table1[[#This Row],[F/T UG Single H 2019/20]]+Table1[[#This Row],[F/T UG Single H 2020/214]]+Table1[[#This Row],[F/T UG Joint H 2019/20]]+Table1[[#This Row],[Column2]])</f>
        <v>0</v>
      </c>
      <c r="AO28" s="38">
        <f>SUM(Table1[[#This Row],[F/T UG Single H 2020/21]]+Table1[[#This Row],[F/T UG Single H 2020/215]]+Table1[[#This Row],[F/T UG Joint H 2020/21]]+Table1[[#This Row],[Column1]])</f>
        <v>68</v>
      </c>
      <c r="AP28" s="5">
        <v>26</v>
      </c>
      <c r="AQ28" s="5">
        <v>8</v>
      </c>
      <c r="AR28" s="46"/>
      <c r="AU28" s="4">
        <v>6</v>
      </c>
      <c r="AV28" s="46"/>
      <c r="AZ28" s="37">
        <f>Table1[[#This Row],[Column17]]+Table1[[#This Row],[Column21]]</f>
        <v>0</v>
      </c>
      <c r="BA28" s="57">
        <f>SUM(Table1[[#This Row],[F/T Taught PG 2018/19]]+Table1[[#This Row],[Column4]])</f>
        <v>0</v>
      </c>
      <c r="BB28" s="57">
        <f>SUM(Table1[[#This Row],[F/T Taught PG 2019/20]]+Table1[[#This Row],[Column6]])</f>
        <v>0</v>
      </c>
      <c r="BC28" s="39">
        <f>SUM(Table1[[#This Row],[F/T Taught PG 2020/21]]+Table1[[#This Row],[Column5]])</f>
        <v>6</v>
      </c>
      <c r="BD28" s="46"/>
      <c r="BG28" s="4">
        <v>4</v>
      </c>
      <c r="BH28" s="46"/>
      <c r="BL28" s="37">
        <f>Table1[[#This Row],[Column18]]+Table1[[#This Row],[Column22]]</f>
        <v>0</v>
      </c>
      <c r="BM28" s="57">
        <f>SUM(Table1[[#This Row],[F/T PhD 2018/19]]+Table1[[#This Row],[P/T PhD 2018/19]])</f>
        <v>0</v>
      </c>
      <c r="BN28" s="57">
        <f>SUM(Table1[[#This Row],[F/T PhD 2019/20]]+Table1[[#This Row],[P/T PhD 2019/20]])</f>
        <v>0</v>
      </c>
      <c r="BO28" s="39">
        <f>SUM(Table1[[#This Row],[F/T PhD 2020/21]]+Table1[[#This Row],[P/T PhD 2020/21]])</f>
        <v>4</v>
      </c>
      <c r="BP28" s="37">
        <f t="shared" si="8"/>
        <v>56</v>
      </c>
      <c r="BQ28" s="37">
        <f t="shared" si="9"/>
        <v>0</v>
      </c>
      <c r="BR28" s="37">
        <f t="shared" si="10"/>
        <v>0</v>
      </c>
      <c r="BS28" s="31">
        <f t="shared" si="11"/>
        <v>78</v>
      </c>
      <c r="BT28" s="146" t="s">
        <v>204</v>
      </c>
    </row>
    <row r="29" spans="1:80" ht="63.75" x14ac:dyDescent="0.2">
      <c r="A29" s="2" t="s">
        <v>3</v>
      </c>
      <c r="B29" s="2" t="s">
        <v>6</v>
      </c>
      <c r="C29" s="2">
        <v>1</v>
      </c>
      <c r="D29" s="2" t="s">
        <v>108</v>
      </c>
      <c r="E29" s="2" t="s">
        <v>109</v>
      </c>
      <c r="F29" s="2">
        <v>0</v>
      </c>
      <c r="G29" s="2"/>
      <c r="H29" s="5">
        <v>10</v>
      </c>
      <c r="I29" s="2" t="s">
        <v>6</v>
      </c>
      <c r="J29" s="41">
        <v>3</v>
      </c>
      <c r="K29" s="2"/>
      <c r="L29" s="2">
        <v>3</v>
      </c>
      <c r="N29" s="46">
        <v>1</v>
      </c>
      <c r="O29" s="2"/>
      <c r="P29" s="2">
        <v>1</v>
      </c>
      <c r="R29" s="57">
        <f>Table1[[#This Row],[Column13]]+Table1[[#This Row],[Column14]]</f>
        <v>4</v>
      </c>
      <c r="S29" s="37"/>
      <c r="T29" s="37">
        <f>Table1[[#This Row],[F/T Staff 2019/20]]+Table1[[#This Row],[P/T Staff 2019/20]]</f>
        <v>4</v>
      </c>
      <c r="V29" s="46"/>
      <c r="W29" s="2"/>
      <c r="X29" s="2"/>
      <c r="Z29" s="46"/>
      <c r="AA29" s="2"/>
      <c r="AB29" s="2"/>
      <c r="AD29" s="46"/>
      <c r="AE29" s="2"/>
      <c r="AF29" s="2">
        <v>13</v>
      </c>
      <c r="AH29" s="46"/>
      <c r="AI29" s="2"/>
      <c r="AJ29" s="2"/>
      <c r="AL29" s="57">
        <f>Table1[[#This Row],[Column15]]+Table1[[#This Row],[Column19]]+Table1[[#This Row],[Column20]]+Table1[[#This Row],[Column16]]</f>
        <v>0</v>
      </c>
      <c r="AM29" s="37">
        <f>SUM(Table1[[#This Row],[F/T UG Single H 2018/19]]+Table1[[#This Row],[F/T UG Single H 2020/22]]+Table1[[#This Row],[F/T UG Joint H 2018/19]]+Table1[[#This Row],[Column3]])</f>
        <v>0</v>
      </c>
      <c r="AN29" s="37">
        <f>SUM(Table1[[#This Row],[F/T UG Single H 2019/20]]+Table1[[#This Row],[F/T UG Single H 2020/214]]+Table1[[#This Row],[F/T UG Joint H 2019/20]]+Table1[[#This Row],[Column2]])</f>
        <v>13</v>
      </c>
      <c r="AO29" s="38">
        <f>SUM(Table1[[#This Row],[F/T UG Single H 2020/21]]+Table1[[#This Row],[F/T UG Single H 2020/215]]+Table1[[#This Row],[F/T UG Joint H 2020/21]]+Table1[[#This Row],[Column1]])</f>
        <v>0</v>
      </c>
      <c r="AR29" s="46"/>
      <c r="AS29" s="2"/>
      <c r="AT29" s="2"/>
      <c r="AV29" s="46"/>
      <c r="AW29" s="2"/>
      <c r="AX29" s="2"/>
      <c r="AZ29" s="37">
        <f>Table1[[#This Row],[Column17]]+Table1[[#This Row],[Column21]]</f>
        <v>0</v>
      </c>
      <c r="BA29" s="37">
        <f>SUM(Table1[[#This Row],[F/T Taught PG 2018/19]]+Table1[[#This Row],[Column4]])</f>
        <v>0</v>
      </c>
      <c r="BB29" s="37">
        <f>SUM(Table1[[#This Row],[F/T Taught PG 2019/20]]+Table1[[#This Row],[Column6]])</f>
        <v>0</v>
      </c>
      <c r="BC29" s="39">
        <f>SUM(Table1[[#This Row],[F/T Taught PG 2020/21]]+Table1[[#This Row],[Column5]])</f>
        <v>0</v>
      </c>
      <c r="BD29" s="46"/>
      <c r="BE29" s="2"/>
      <c r="BF29" s="2"/>
      <c r="BH29" s="46"/>
      <c r="BI29" s="2"/>
      <c r="BJ29" s="2"/>
      <c r="BL29" s="37">
        <f>Table1[[#This Row],[Column18]]+Table1[[#This Row],[Column22]]</f>
        <v>0</v>
      </c>
      <c r="BM29" s="37">
        <f>SUM(Table1[[#This Row],[F/T PhD 2018/19]]+Table1[[#This Row],[P/T PhD 2018/19]])</f>
        <v>0</v>
      </c>
      <c r="BN29" s="37">
        <f>SUM(Table1[[#This Row],[F/T PhD 2019/20]]+Table1[[#This Row],[P/T PhD 2019/20]])</f>
        <v>0</v>
      </c>
      <c r="BO29" s="39">
        <f>SUM(Table1[[#This Row],[F/T PhD 2020/21]]+Table1[[#This Row],[P/T PhD 2020/21]])</f>
        <v>0</v>
      </c>
      <c r="BP29" s="37">
        <f t="shared" si="8"/>
        <v>0</v>
      </c>
      <c r="BQ29" s="37">
        <f t="shared" si="9"/>
        <v>0</v>
      </c>
      <c r="BR29" s="37">
        <f t="shared" si="10"/>
        <v>13</v>
      </c>
      <c r="BS29" s="31">
        <f t="shared" si="11"/>
        <v>0</v>
      </c>
      <c r="BT29" s="146" t="s">
        <v>205</v>
      </c>
    </row>
    <row r="30" spans="1:80" ht="216.75" x14ac:dyDescent="0.2">
      <c r="A30" s="45" t="s">
        <v>111</v>
      </c>
      <c r="B30" s="1" t="s">
        <v>6</v>
      </c>
      <c r="C30" s="2">
        <v>1</v>
      </c>
      <c r="D30" s="1" t="s">
        <v>112</v>
      </c>
      <c r="E30" s="1" t="s">
        <v>113</v>
      </c>
      <c r="F30" s="1">
        <v>85</v>
      </c>
      <c r="G30" s="1">
        <v>85</v>
      </c>
      <c r="H30" s="5">
        <v>90</v>
      </c>
      <c r="I30" s="2">
        <v>1</v>
      </c>
      <c r="J30" s="46">
        <v>6</v>
      </c>
      <c r="M30" s="64">
        <v>7</v>
      </c>
      <c r="N30" s="46">
        <v>1</v>
      </c>
      <c r="Q30" s="64">
        <v>1</v>
      </c>
      <c r="R30" s="57">
        <f>Table1[[#This Row],[Column13]]+Table1[[#This Row],[Column14]]</f>
        <v>7</v>
      </c>
      <c r="U30" s="63">
        <f>Table1[[#This Row],[F/T Staff 2020/21]]+Table1[[#This Row],[P/T Staff 2020/21]]</f>
        <v>8</v>
      </c>
      <c r="V30" s="46">
        <v>25</v>
      </c>
      <c r="Y30" s="5">
        <v>26</v>
      </c>
      <c r="Z30" s="46"/>
      <c r="AD30" s="46">
        <v>75</v>
      </c>
      <c r="AG30" s="5">
        <v>123</v>
      </c>
      <c r="AH30" s="46"/>
      <c r="AL30" s="57">
        <f>Table1[[#This Row],[Column15]]+Table1[[#This Row],[Column19]]+Table1[[#This Row],[Column20]]+Table1[[#This Row],[Column16]]</f>
        <v>100</v>
      </c>
      <c r="AM30" s="57">
        <f>SUM(Table1[[#This Row],[F/T UG Single H 2018/19]]+Table1[[#This Row],[F/T UG Single H 2020/22]]+Table1[[#This Row],[F/T UG Joint H 2018/19]]+Table1[[#This Row],[Column3]])</f>
        <v>0</v>
      </c>
      <c r="AN30" s="57">
        <f>SUM(Table1[[#This Row],[F/T UG Single H 2019/20]]+Table1[[#This Row],[F/T UG Single H 2020/214]]+Table1[[#This Row],[F/T UG Joint H 2019/20]]+Table1[[#This Row],[Column2]])</f>
        <v>0</v>
      </c>
      <c r="AO30" s="38">
        <f>SUM(Table1[[#This Row],[F/T UG Single H 2020/21]]+Table1[[#This Row],[F/T UG Single H 2020/215]]+Table1[[#This Row],[F/T UG Joint H 2020/21]]+Table1[[#This Row],[Column1]])</f>
        <v>149</v>
      </c>
      <c r="AP30" s="5">
        <v>40</v>
      </c>
      <c r="AR30" s="46"/>
      <c r="AV30" s="46"/>
      <c r="AZ30" s="37">
        <f>Table1[[#This Row],[Column17]]+Table1[[#This Row],[Column21]]</f>
        <v>0</v>
      </c>
      <c r="BA30" s="57">
        <f>SUM(Table1[[#This Row],[F/T Taught PG 2018/19]]+Table1[[#This Row],[Column4]])</f>
        <v>0</v>
      </c>
      <c r="BB30" s="57">
        <f>SUM(Table1[[#This Row],[F/T Taught PG 2019/20]]+Table1[[#This Row],[Column6]])</f>
        <v>0</v>
      </c>
      <c r="BC30" s="39">
        <f>SUM(Table1[[#This Row],[F/T Taught PG 2020/21]]+Table1[[#This Row],[Column5]])</f>
        <v>0</v>
      </c>
      <c r="BD30" s="46">
        <v>3</v>
      </c>
      <c r="BG30" s="4">
        <v>2</v>
      </c>
      <c r="BH30" s="46"/>
      <c r="BL30" s="37">
        <f>Table1[[#This Row],[Column18]]+Table1[[#This Row],[Column22]]</f>
        <v>3</v>
      </c>
      <c r="BM30" s="57">
        <f>SUM(Table1[[#This Row],[F/T PhD 2018/19]]+Table1[[#This Row],[P/T PhD 2018/19]])</f>
        <v>0</v>
      </c>
      <c r="BN30" s="57">
        <f>SUM(Table1[[#This Row],[F/T PhD 2019/20]]+Table1[[#This Row],[P/T PhD 2019/20]])</f>
        <v>0</v>
      </c>
      <c r="BO30" s="39">
        <f>SUM(Table1[[#This Row],[F/T PhD 2020/21]]+Table1[[#This Row],[P/T PhD 2020/21]])</f>
        <v>2</v>
      </c>
      <c r="BP30" s="37">
        <f t="shared" si="8"/>
        <v>103</v>
      </c>
      <c r="BQ30" s="37">
        <f t="shared" si="9"/>
        <v>0</v>
      </c>
      <c r="BR30" s="37">
        <f t="shared" si="10"/>
        <v>0</v>
      </c>
      <c r="BS30" s="31">
        <f t="shared" si="11"/>
        <v>151</v>
      </c>
      <c r="BT30" s="146"/>
    </row>
    <row r="31" spans="1:80" ht="267.75" x14ac:dyDescent="0.2">
      <c r="A31" s="1" t="s">
        <v>4</v>
      </c>
      <c r="B31" s="1" t="s">
        <v>6</v>
      </c>
      <c r="C31" s="2" t="s">
        <v>6</v>
      </c>
      <c r="D31" s="1" t="s">
        <v>110</v>
      </c>
      <c r="F31" s="1">
        <v>5</v>
      </c>
      <c r="G31" s="1">
        <v>10</v>
      </c>
      <c r="H31" s="5">
        <v>10</v>
      </c>
      <c r="I31" s="2">
        <v>1</v>
      </c>
      <c r="J31" s="43"/>
      <c r="K31" s="1">
        <v>1</v>
      </c>
      <c r="M31" s="64">
        <v>1</v>
      </c>
      <c r="N31" s="43"/>
      <c r="O31" s="1">
        <v>2</v>
      </c>
      <c r="R31" s="57"/>
      <c r="S31" s="57">
        <f>Table1[[#This Row],[F/T Staff 2018/19]]+Table1[[#This Row],[P/T Staff 2018/19]]</f>
        <v>3</v>
      </c>
      <c r="U31" s="63">
        <f>Table1[[#This Row],[F/T Staff 2020/21]]+Table1[[#This Row],[P/T Staff 2020/21]]</f>
        <v>1</v>
      </c>
      <c r="V31" s="43"/>
      <c r="Z31" s="43"/>
      <c r="AD31" s="43"/>
      <c r="AE31" s="1">
        <v>35</v>
      </c>
      <c r="AG31" s="5">
        <v>30</v>
      </c>
      <c r="AH31" s="43">
        <v>0</v>
      </c>
      <c r="AL31" s="57">
        <f>Table1[[#This Row],[Column15]]+Table1[[#This Row],[Column19]]+Table1[[#This Row],[Column20]]+Table1[[#This Row],[Column16]]</f>
        <v>0</v>
      </c>
      <c r="AM31" s="57">
        <f>SUM(Table1[[#This Row],[F/T UG Single H 2018/19]]+Table1[[#This Row],[F/T UG Single H 2020/22]]+Table1[[#This Row],[F/T UG Joint H 2018/19]]+Table1[[#This Row],[Column3]])</f>
        <v>35</v>
      </c>
      <c r="AN31" s="57">
        <f>SUM(Table1[[#This Row],[F/T UG Single H 2019/20]]+Table1[[#This Row],[F/T UG Single H 2020/214]]+Table1[[#This Row],[F/T UG Joint H 2019/20]]+Table1[[#This Row],[Column2]])</f>
        <v>0</v>
      </c>
      <c r="AO31" s="38">
        <f>SUM(Table1[[#This Row],[F/T UG Single H 2020/21]]+Table1[[#This Row],[F/T UG Single H 2020/215]]+Table1[[#This Row],[F/T UG Joint H 2020/21]]+Table1[[#This Row],[Column1]])</f>
        <v>30</v>
      </c>
      <c r="AP31" s="5">
        <v>70</v>
      </c>
      <c r="AR31" s="43"/>
      <c r="AV31" s="43"/>
      <c r="AY31" s="4">
        <v>4</v>
      </c>
      <c r="AZ31" s="37">
        <f>Table1[[#This Row],[Column17]]+Table1[[#This Row],[Column21]]</f>
        <v>0</v>
      </c>
      <c r="BA31" s="57">
        <f>SUM(Table1[[#This Row],[F/T Taught PG 2018/19]]+Table1[[#This Row],[Column4]])</f>
        <v>0</v>
      </c>
      <c r="BB31" s="57">
        <f>SUM(Table1[[#This Row],[F/T Taught PG 2019/20]]+Table1[[#This Row],[Column6]])</f>
        <v>0</v>
      </c>
      <c r="BC31" s="39">
        <f>SUM(Table1[[#This Row],[F/T Taught PG 2020/21]]+Table1[[#This Row],[Column5]])</f>
        <v>4</v>
      </c>
      <c r="BD31" s="43"/>
      <c r="BH31" s="43"/>
      <c r="BL31" s="37">
        <f>Table1[[#This Row],[Column18]]+Table1[[#This Row],[Column22]]</f>
        <v>0</v>
      </c>
      <c r="BM31" s="57">
        <f>SUM(Table1[[#This Row],[F/T PhD 2018/19]]+Table1[[#This Row],[P/T PhD 2018/19]])</f>
        <v>0</v>
      </c>
      <c r="BN31" s="57">
        <f>SUM(Table1[[#This Row],[F/T PhD 2019/20]]+Table1[[#This Row],[P/T PhD 2019/20]])</f>
        <v>0</v>
      </c>
      <c r="BO31" s="39">
        <f>SUM(Table1[[#This Row],[F/T PhD 2020/21]]+Table1[[#This Row],[P/T PhD 2020/21]])</f>
        <v>0</v>
      </c>
      <c r="BP31" s="37">
        <f t="shared" si="8"/>
        <v>0</v>
      </c>
      <c r="BQ31" s="37">
        <f t="shared" si="9"/>
        <v>35</v>
      </c>
      <c r="BR31" s="37">
        <f t="shared" si="10"/>
        <v>0</v>
      </c>
      <c r="BS31" s="31">
        <f t="shared" si="11"/>
        <v>34</v>
      </c>
      <c r="BT31" s="146" t="s">
        <v>206</v>
      </c>
    </row>
    <row r="32" spans="1:80" ht="38.25" x14ac:dyDescent="0.2">
      <c r="A32" s="45" t="s">
        <v>115</v>
      </c>
      <c r="B32" s="1" t="s">
        <v>6</v>
      </c>
      <c r="C32" s="2" t="s">
        <v>6</v>
      </c>
      <c r="D32" s="1" t="s">
        <v>114</v>
      </c>
      <c r="F32" s="1">
        <v>0</v>
      </c>
      <c r="H32" s="5">
        <v>5</v>
      </c>
      <c r="I32" s="2" t="s">
        <v>6</v>
      </c>
      <c r="J32" s="43"/>
      <c r="N32" s="43"/>
      <c r="R32" s="57"/>
      <c r="V32" s="43"/>
      <c r="Z32" s="43"/>
      <c r="AD32" s="43"/>
      <c r="AH32" s="43"/>
      <c r="AL32" s="57">
        <f>Table1[[#This Row],[Column15]]+Table1[[#This Row],[Column19]]+Table1[[#This Row],[Column20]]+Table1[[#This Row],[Column16]]</f>
        <v>0</v>
      </c>
      <c r="AM32" s="57">
        <f>SUM(Table1[[#This Row],[F/T UG Single H 2018/19]]+Table1[[#This Row],[F/T UG Single H 2020/22]]+Table1[[#This Row],[F/T UG Joint H 2018/19]]+Table1[[#This Row],[Column3]])</f>
        <v>0</v>
      </c>
      <c r="AN32" s="57">
        <f>SUM(Table1[[#This Row],[F/T UG Single H 2019/20]]+Table1[[#This Row],[F/T UG Single H 2020/214]]+Table1[[#This Row],[F/T UG Joint H 2019/20]]+Table1[[#This Row],[Column2]])</f>
        <v>0</v>
      </c>
      <c r="AO32" s="38">
        <f>SUM(Table1[[#This Row],[F/T UG Single H 2020/21]]+Table1[[#This Row],[F/T UG Single H 2020/215]]+Table1[[#This Row],[F/T UG Joint H 2020/21]]+Table1[[#This Row],[Column1]])</f>
        <v>0</v>
      </c>
      <c r="AR32" s="43"/>
      <c r="AV32" s="43"/>
      <c r="AZ32" s="37">
        <f>Table1[[#This Row],[Column17]]+Table1[[#This Row],[Column21]]</f>
        <v>0</v>
      </c>
      <c r="BA32" s="57">
        <f>SUM(Table1[[#This Row],[F/T Taught PG 2018/19]]+Table1[[#This Row],[Column4]])</f>
        <v>0</v>
      </c>
      <c r="BB32" s="57">
        <f>SUM(Table1[[#This Row],[F/T Taught PG 2019/20]]+Table1[[#This Row],[Column6]])</f>
        <v>0</v>
      </c>
      <c r="BC32" s="39">
        <f>SUM(Table1[[#This Row],[F/T Taught PG 2020/21]]+Table1[[#This Row],[Column5]])</f>
        <v>0</v>
      </c>
      <c r="BD32" s="43"/>
      <c r="BH32" s="43"/>
      <c r="BL32" s="37">
        <f>Table1[[#This Row],[Column18]]+Table1[[#This Row],[Column22]]</f>
        <v>0</v>
      </c>
      <c r="BM32" s="57">
        <f>SUM(Table1[[#This Row],[F/T PhD 2018/19]]+Table1[[#This Row],[P/T PhD 2018/19]])</f>
        <v>0</v>
      </c>
      <c r="BN32" s="57">
        <f>SUM(Table1[[#This Row],[F/T PhD 2019/20]]+Table1[[#This Row],[P/T PhD 2019/20]])</f>
        <v>0</v>
      </c>
      <c r="BO32" s="39">
        <f>SUM(Table1[[#This Row],[F/T PhD 2020/21]]+Table1[[#This Row],[P/T PhD 2020/21]])</f>
        <v>0</v>
      </c>
      <c r="BP32" s="37">
        <f t="shared" si="8"/>
        <v>0</v>
      </c>
      <c r="BQ32" s="37">
        <f t="shared" si="9"/>
        <v>0</v>
      </c>
      <c r="BR32" s="37">
        <f t="shared" si="10"/>
        <v>0</v>
      </c>
      <c r="BS32" s="31">
        <f t="shared" si="11"/>
        <v>0</v>
      </c>
      <c r="BT32" s="146"/>
    </row>
    <row r="33" spans="1:79" ht="102" x14ac:dyDescent="0.2">
      <c r="A33" s="2" t="s">
        <v>116</v>
      </c>
      <c r="B33" s="1" t="s">
        <v>6</v>
      </c>
      <c r="C33" s="2">
        <v>1</v>
      </c>
      <c r="D33" s="1" t="s">
        <v>117</v>
      </c>
      <c r="E33" s="1" t="s">
        <v>118</v>
      </c>
      <c r="F33" s="1">
        <v>10</v>
      </c>
      <c r="G33" s="1">
        <v>15</v>
      </c>
      <c r="H33" s="5">
        <v>15</v>
      </c>
      <c r="I33" s="2">
        <v>1</v>
      </c>
      <c r="J33" s="41">
        <v>9</v>
      </c>
      <c r="K33" s="1">
        <v>13</v>
      </c>
      <c r="L33" s="1">
        <v>14</v>
      </c>
      <c r="M33" s="64">
        <v>1</v>
      </c>
      <c r="N33" s="46">
        <v>2</v>
      </c>
      <c r="O33" s="1">
        <v>1</v>
      </c>
      <c r="P33" s="1">
        <v>6</v>
      </c>
      <c r="Q33" s="64">
        <v>3</v>
      </c>
      <c r="R33" s="57">
        <f>Table1[[#This Row],[Column13]]+Table1[[#This Row],[Column14]]</f>
        <v>11</v>
      </c>
      <c r="S33" s="57">
        <f>Table1[[#This Row],[F/T Staff 2018/19]]+Table1[[#This Row],[P/T Staff 2018/19]]</f>
        <v>14</v>
      </c>
      <c r="T33" s="57">
        <f>Table1[[#This Row],[F/T Staff 2019/20]]+Table1[[#This Row],[P/T Staff 2019/20]]</f>
        <v>20</v>
      </c>
      <c r="U33" s="63">
        <f>Table1[[#This Row],[F/T Staff 2020/21]]+Table1[[#This Row],[P/T Staff 2020/21]]</f>
        <v>4</v>
      </c>
      <c r="V33" s="46">
        <v>7</v>
      </c>
      <c r="W33" s="1">
        <v>4</v>
      </c>
      <c r="X33" s="1">
        <v>8</v>
      </c>
      <c r="Y33" s="5">
        <v>6</v>
      </c>
      <c r="Z33" s="46"/>
      <c r="AD33" s="46">
        <v>100</v>
      </c>
      <c r="AE33" s="1">
        <v>72</v>
      </c>
      <c r="AF33" s="1">
        <v>92</v>
      </c>
      <c r="AG33" s="5">
        <v>62</v>
      </c>
      <c r="AH33" s="46"/>
      <c r="AL33" s="57">
        <f>Table1[[#This Row],[Column15]]+Table1[[#This Row],[Column19]]+Table1[[#This Row],[Column20]]+Table1[[#This Row],[Column16]]</f>
        <v>107</v>
      </c>
      <c r="AM33" s="57">
        <f>SUM(Table1[[#This Row],[F/T UG Single H 2018/19]]+Table1[[#This Row],[F/T UG Single H 2020/22]]+Table1[[#This Row],[F/T UG Joint H 2018/19]]+Table1[[#This Row],[Column3]])</f>
        <v>76</v>
      </c>
      <c r="AN33" s="57">
        <f>SUM(Table1[[#This Row],[F/T UG Single H 2019/20]]+Table1[[#This Row],[F/T UG Single H 2020/214]]+Table1[[#This Row],[F/T UG Joint H 2019/20]]+Table1[[#This Row],[Column2]])</f>
        <v>100</v>
      </c>
      <c r="AO33" s="38">
        <f>SUM(Table1[[#This Row],[F/T UG Single H 2020/21]]+Table1[[#This Row],[F/T UG Single H 2020/215]]+Table1[[#This Row],[F/T UG Joint H 2020/21]]+Table1[[#This Row],[Column1]])</f>
        <v>68</v>
      </c>
      <c r="AP33" s="5">
        <v>69</v>
      </c>
      <c r="AR33" s="46">
        <v>112</v>
      </c>
      <c r="AS33" s="1">
        <v>113</v>
      </c>
      <c r="AT33" s="1">
        <v>108</v>
      </c>
      <c r="AV33" s="46"/>
      <c r="AZ33" s="37">
        <f>Table1[[#This Row],[Column17]]+Table1[[#This Row],[Column21]]</f>
        <v>112</v>
      </c>
      <c r="BA33" s="57">
        <f>SUM(Table1[[#This Row],[F/T Taught PG 2018/19]]+Table1[[#This Row],[Column4]])</f>
        <v>113</v>
      </c>
      <c r="BB33" s="57">
        <f>SUM(Table1[[#This Row],[F/T Taught PG 2019/20]]+Table1[[#This Row],[Column6]])</f>
        <v>108</v>
      </c>
      <c r="BC33" s="39">
        <f>SUM(Table1[[#This Row],[F/T Taught PG 2020/21]]+Table1[[#This Row],[Column5]])</f>
        <v>0</v>
      </c>
      <c r="BD33" s="46">
        <v>8</v>
      </c>
      <c r="BE33" s="1">
        <v>4</v>
      </c>
      <c r="BF33" s="1">
        <v>5</v>
      </c>
      <c r="BH33" s="46"/>
      <c r="BI33" s="1">
        <v>3</v>
      </c>
      <c r="BJ33" s="1">
        <v>2</v>
      </c>
      <c r="BL33" s="37">
        <f>Table1[[#This Row],[Column18]]+Table1[[#This Row],[Column22]]</f>
        <v>8</v>
      </c>
      <c r="BM33" s="57">
        <f>SUM(Table1[[#This Row],[F/T PhD 2018/19]]+Table1[[#This Row],[P/T PhD 2018/19]])</f>
        <v>7</v>
      </c>
      <c r="BN33" s="57">
        <f>SUM(Table1[[#This Row],[F/T PhD 2019/20]]+Table1[[#This Row],[P/T PhD 2019/20]])</f>
        <v>7</v>
      </c>
      <c r="BO33" s="39">
        <f>SUM(Table1[[#This Row],[F/T PhD 2020/21]]+Table1[[#This Row],[P/T PhD 2020/21]])</f>
        <v>0</v>
      </c>
      <c r="BP33" s="37">
        <f t="shared" si="8"/>
        <v>227</v>
      </c>
      <c r="BQ33" s="37">
        <f t="shared" si="9"/>
        <v>196</v>
      </c>
      <c r="BR33" s="37">
        <f t="shared" si="10"/>
        <v>215</v>
      </c>
      <c r="BS33" s="31">
        <f t="shared" si="11"/>
        <v>68</v>
      </c>
      <c r="BT33" s="147" t="s">
        <v>220</v>
      </c>
    </row>
    <row r="34" spans="1:79" ht="76.5" x14ac:dyDescent="0.2">
      <c r="A34" s="44" t="s">
        <v>121</v>
      </c>
      <c r="B34" s="1" t="s">
        <v>6</v>
      </c>
      <c r="C34" s="2">
        <v>1</v>
      </c>
      <c r="D34" s="1" t="s">
        <v>122</v>
      </c>
      <c r="E34" s="1" t="s">
        <v>123</v>
      </c>
      <c r="F34" s="1">
        <v>185</v>
      </c>
      <c r="G34" s="1">
        <v>115</v>
      </c>
      <c r="H34" s="5">
        <v>55</v>
      </c>
      <c r="I34" s="2">
        <v>1</v>
      </c>
      <c r="J34" s="43"/>
      <c r="K34" s="1">
        <v>5</v>
      </c>
      <c r="L34" s="1">
        <v>19</v>
      </c>
      <c r="M34" s="64">
        <v>27</v>
      </c>
      <c r="N34" s="43"/>
      <c r="O34" s="1">
        <v>1</v>
      </c>
      <c r="P34" s="1">
        <v>1</v>
      </c>
      <c r="R34" s="57"/>
      <c r="S34" s="57">
        <f>Table1[[#This Row],[F/T Staff 2018/19]]+Table1[[#This Row],[P/T Staff 2018/19]]</f>
        <v>6</v>
      </c>
      <c r="T34" s="57">
        <f>Table1[[#This Row],[F/T Staff 2019/20]]+Table1[[#This Row],[P/T Staff 2019/20]]</f>
        <v>20</v>
      </c>
      <c r="U34" s="63">
        <f>Table1[[#This Row],[F/T Staff 2020/21]]+Table1[[#This Row],[P/T Staff 2020/21]]</f>
        <v>27</v>
      </c>
      <c r="V34" s="43"/>
      <c r="W34" s="1">
        <v>28</v>
      </c>
      <c r="X34" s="1">
        <v>1</v>
      </c>
      <c r="Z34" s="43"/>
      <c r="AD34" s="43"/>
      <c r="AE34" s="1">
        <v>156</v>
      </c>
      <c r="AF34" s="1">
        <v>52</v>
      </c>
      <c r="AG34" s="5">
        <v>56</v>
      </c>
      <c r="AH34" s="43"/>
      <c r="AL34" s="57">
        <f>Table1[[#This Row],[Column15]]+Table1[[#This Row],[Column19]]+Table1[[#This Row],[Column20]]+Table1[[#This Row],[Column16]]</f>
        <v>0</v>
      </c>
      <c r="AM34" s="57">
        <f>SUM(Table1[[#This Row],[F/T UG Single H 2018/19]]+Table1[[#This Row],[F/T UG Single H 2020/22]]+Table1[[#This Row],[F/T UG Joint H 2018/19]]+Table1[[#This Row],[Column3]])</f>
        <v>184</v>
      </c>
      <c r="AN34" s="57">
        <f>SUM(Table1[[#This Row],[F/T UG Single H 2019/20]]+Table1[[#This Row],[F/T UG Single H 2020/214]]+Table1[[#This Row],[F/T UG Joint H 2019/20]]+Table1[[#This Row],[Column2]])</f>
        <v>53</v>
      </c>
      <c r="AO34" s="38">
        <f>SUM(Table1[[#This Row],[F/T UG Single H 2020/21]]+Table1[[#This Row],[F/T UG Single H 2020/215]]+Table1[[#This Row],[F/T UG Joint H 2020/21]]+Table1[[#This Row],[Column1]])</f>
        <v>56</v>
      </c>
      <c r="AP34" s="5">
        <v>40</v>
      </c>
      <c r="AR34" s="43"/>
      <c r="AV34" s="43"/>
      <c r="AZ34" s="37">
        <f>Table1[[#This Row],[Column17]]+Table1[[#This Row],[Column21]]</f>
        <v>0</v>
      </c>
      <c r="BA34" s="57">
        <f>SUM(Table1[[#This Row],[F/T Taught PG 2018/19]]+Table1[[#This Row],[Column4]])</f>
        <v>0</v>
      </c>
      <c r="BB34" s="57">
        <f>SUM(Table1[[#This Row],[F/T Taught PG 2019/20]]+Table1[[#This Row],[Column6]])</f>
        <v>0</v>
      </c>
      <c r="BC34" s="39">
        <f>SUM(Table1[[#This Row],[F/T Taught PG 2020/21]]+Table1[[#This Row],[Column5]])</f>
        <v>0</v>
      </c>
      <c r="BD34" s="43"/>
      <c r="BE34" s="1">
        <v>5</v>
      </c>
      <c r="BF34" s="1">
        <v>12</v>
      </c>
      <c r="BG34" s="4">
        <v>39</v>
      </c>
      <c r="BH34" s="43"/>
      <c r="BK34" s="4">
        <v>2</v>
      </c>
      <c r="BL34" s="37">
        <f>Table1[[#This Row],[Column18]]+Table1[[#This Row],[Column22]]</f>
        <v>0</v>
      </c>
      <c r="BM34" s="57">
        <f>SUM(Table1[[#This Row],[F/T PhD 2018/19]]+Table1[[#This Row],[P/T PhD 2018/19]])</f>
        <v>5</v>
      </c>
      <c r="BN34" s="57">
        <f>SUM(Table1[[#This Row],[F/T PhD 2019/20]]+Table1[[#This Row],[P/T PhD 2019/20]])</f>
        <v>12</v>
      </c>
      <c r="BO34" s="39">
        <f>SUM(Table1[[#This Row],[F/T PhD 2020/21]]+Table1[[#This Row],[P/T PhD 2020/21]])</f>
        <v>41</v>
      </c>
      <c r="BP34" s="37">
        <f t="shared" si="8"/>
        <v>0</v>
      </c>
      <c r="BQ34" s="37">
        <f t="shared" si="9"/>
        <v>189</v>
      </c>
      <c r="BR34" s="37">
        <f t="shared" si="10"/>
        <v>65</v>
      </c>
      <c r="BS34" s="31">
        <f t="shared" si="11"/>
        <v>97</v>
      </c>
      <c r="BT34" s="148" t="s">
        <v>218</v>
      </c>
    </row>
    <row r="35" spans="1:79" ht="25.5" x14ac:dyDescent="0.2">
      <c r="A35" s="45" t="s">
        <v>119</v>
      </c>
      <c r="B35" s="1" t="s">
        <v>6</v>
      </c>
      <c r="C35" s="2" t="s">
        <v>6</v>
      </c>
      <c r="D35" s="1" t="s">
        <v>120</v>
      </c>
      <c r="F35" s="1">
        <v>30</v>
      </c>
      <c r="G35" s="1">
        <v>35</v>
      </c>
      <c r="H35" s="5">
        <v>35</v>
      </c>
      <c r="I35" s="2" t="s">
        <v>6</v>
      </c>
      <c r="J35" s="48"/>
      <c r="N35" s="43"/>
      <c r="R35" s="57"/>
      <c r="V35" s="43"/>
      <c r="Z35" s="43"/>
      <c r="AD35" s="43"/>
      <c r="AH35" s="43"/>
      <c r="AL35" s="57">
        <f>Table1[[#This Row],[Column15]]+Table1[[#This Row],[Column19]]+Table1[[#This Row],[Column20]]+Table1[[#This Row],[Column16]]</f>
        <v>0</v>
      </c>
      <c r="AM35" s="57">
        <f>SUM(Table1[[#This Row],[F/T UG Single H 2018/19]]+Table1[[#This Row],[F/T UG Single H 2020/22]]+Table1[[#This Row],[F/T UG Joint H 2018/19]]+Table1[[#This Row],[Column3]])</f>
        <v>0</v>
      </c>
      <c r="AN35" s="57">
        <f>SUM(Table1[[#This Row],[F/T UG Single H 2019/20]]+Table1[[#This Row],[F/T UG Single H 2020/214]]+Table1[[#This Row],[F/T UG Joint H 2019/20]]+Table1[[#This Row],[Column2]])</f>
        <v>0</v>
      </c>
      <c r="AO35" s="38">
        <f>SUM(Table1[[#This Row],[F/T UG Single H 2020/21]]+Table1[[#This Row],[F/T UG Single H 2020/215]]+Table1[[#This Row],[F/T UG Joint H 2020/21]]+Table1[[#This Row],[Column1]])</f>
        <v>0</v>
      </c>
      <c r="AR35" s="43"/>
      <c r="AV35" s="43"/>
      <c r="AZ35" s="37">
        <f>Table1[[#This Row],[Column17]]+Table1[[#This Row],[Column21]]</f>
        <v>0</v>
      </c>
      <c r="BA35" s="57">
        <f>SUM(Table1[[#This Row],[F/T Taught PG 2018/19]]+Table1[[#This Row],[Column4]])</f>
        <v>0</v>
      </c>
      <c r="BB35" s="57">
        <f>SUM(Table1[[#This Row],[F/T Taught PG 2019/20]]+Table1[[#This Row],[Column6]])</f>
        <v>0</v>
      </c>
      <c r="BC35" s="39">
        <f>SUM(Table1[[#This Row],[F/T Taught PG 2020/21]]+Table1[[#This Row],[Column5]])</f>
        <v>0</v>
      </c>
      <c r="BD35" s="43"/>
      <c r="BH35" s="43"/>
      <c r="BL35" s="37">
        <f>Table1[[#This Row],[Column18]]+Table1[[#This Row],[Column22]]</f>
        <v>0</v>
      </c>
      <c r="BM35" s="57">
        <f>SUM(Table1[[#This Row],[F/T PhD 2018/19]]+Table1[[#This Row],[P/T PhD 2018/19]])</f>
        <v>0</v>
      </c>
      <c r="BN35" s="57">
        <f>SUM(Table1[[#This Row],[F/T PhD 2019/20]]+Table1[[#This Row],[P/T PhD 2019/20]])</f>
        <v>0</v>
      </c>
      <c r="BO35" s="39">
        <f>SUM(Table1[[#This Row],[F/T PhD 2020/21]]+Table1[[#This Row],[P/T PhD 2020/21]])</f>
        <v>0</v>
      </c>
      <c r="BP35" s="37">
        <f t="shared" si="8"/>
        <v>0</v>
      </c>
      <c r="BQ35" s="37">
        <f t="shared" si="9"/>
        <v>0</v>
      </c>
      <c r="BR35" s="37">
        <f t="shared" si="10"/>
        <v>0</v>
      </c>
      <c r="BS35" s="31">
        <f t="shared" si="11"/>
        <v>0</v>
      </c>
      <c r="BT35" s="146"/>
    </row>
    <row r="36" spans="1:79" ht="63.75" x14ac:dyDescent="0.2">
      <c r="A36" s="44" t="s">
        <v>124</v>
      </c>
      <c r="B36" s="1" t="s">
        <v>6</v>
      </c>
      <c r="C36" s="2" t="s">
        <v>6</v>
      </c>
      <c r="D36" s="1" t="s">
        <v>125</v>
      </c>
      <c r="E36" s="1" t="s">
        <v>151</v>
      </c>
      <c r="F36" s="1">
        <v>90</v>
      </c>
      <c r="G36" s="1">
        <v>80</v>
      </c>
      <c r="H36" s="5">
        <v>75</v>
      </c>
      <c r="I36" s="2">
        <v>1</v>
      </c>
      <c r="J36" s="41">
        <v>10</v>
      </c>
      <c r="L36" s="1">
        <v>10</v>
      </c>
      <c r="M36" s="64">
        <v>10</v>
      </c>
      <c r="N36" s="46"/>
      <c r="P36" s="1">
        <v>2</v>
      </c>
      <c r="Q36" s="64">
        <v>1</v>
      </c>
      <c r="R36" s="57">
        <f>Table1[[#This Row],[Column13]]+Table1[[#This Row],[Column14]]</f>
        <v>10</v>
      </c>
      <c r="T36" s="57">
        <f>Table1[[#This Row],[F/T Staff 2019/20]]+Table1[[#This Row],[P/T Staff 2019/20]]</f>
        <v>12</v>
      </c>
      <c r="U36" s="63">
        <f>Table1[[#This Row],[F/T Staff 2020/21]]+Table1[[#This Row],[P/T Staff 2020/21]]</f>
        <v>11</v>
      </c>
      <c r="V36" s="46">
        <v>51</v>
      </c>
      <c r="X36" s="1">
        <v>60</v>
      </c>
      <c r="Y36" s="5">
        <v>48</v>
      </c>
      <c r="Z36" s="46"/>
      <c r="AD36" s="46"/>
      <c r="AH36" s="46"/>
      <c r="AL36" s="57">
        <f>Table1[[#This Row],[Column15]]+Table1[[#This Row],[Column19]]+Table1[[#This Row],[Column20]]+Table1[[#This Row],[Column16]]</f>
        <v>51</v>
      </c>
      <c r="AM36" s="57">
        <f>SUM(Table1[[#This Row],[F/T UG Single H 2018/19]]+Table1[[#This Row],[F/T UG Single H 2020/22]]+Table1[[#This Row],[F/T UG Joint H 2018/19]]+Table1[[#This Row],[Column3]])</f>
        <v>0</v>
      </c>
      <c r="AN36" s="57">
        <f>SUM(Table1[[#This Row],[F/T UG Single H 2019/20]]+Table1[[#This Row],[F/T UG Single H 2020/214]]+Table1[[#This Row],[F/T UG Joint H 2019/20]]+Table1[[#This Row],[Column2]])</f>
        <v>60</v>
      </c>
      <c r="AO36" s="38">
        <f>SUM(Table1[[#This Row],[F/T UG Single H 2020/21]]+Table1[[#This Row],[F/T UG Single H 2020/215]]+Table1[[#This Row],[F/T UG Joint H 2020/21]]+Table1[[#This Row],[Column1]])</f>
        <v>48</v>
      </c>
      <c r="AR36" s="46">
        <v>23</v>
      </c>
      <c r="AT36" s="1">
        <v>15</v>
      </c>
      <c r="AU36" s="4">
        <v>11</v>
      </c>
      <c r="AV36" s="46"/>
      <c r="AZ36" s="37">
        <f>Table1[[#This Row],[Column17]]+Table1[[#This Row],[Column21]]</f>
        <v>23</v>
      </c>
      <c r="BA36" s="57">
        <f>SUM(Table1[[#This Row],[F/T Taught PG 2018/19]]+Table1[[#This Row],[Column4]])</f>
        <v>0</v>
      </c>
      <c r="BB36" s="57">
        <f>SUM(Table1[[#This Row],[F/T Taught PG 2019/20]]+Table1[[#This Row],[Column6]])</f>
        <v>15</v>
      </c>
      <c r="BC36" s="39">
        <f>SUM(Table1[[#This Row],[F/T Taught PG 2020/21]]+Table1[[#This Row],[Column5]])</f>
        <v>11</v>
      </c>
      <c r="BD36" s="46">
        <v>20</v>
      </c>
      <c r="BF36" s="1">
        <v>25</v>
      </c>
      <c r="BG36" s="4">
        <v>32</v>
      </c>
      <c r="BH36" s="46"/>
      <c r="BL36" s="37">
        <f>Table1[[#This Row],[Column18]]+Table1[[#This Row],[Column22]]</f>
        <v>20</v>
      </c>
      <c r="BM36" s="57">
        <f>SUM(Table1[[#This Row],[F/T PhD 2018/19]]+Table1[[#This Row],[P/T PhD 2018/19]])</f>
        <v>0</v>
      </c>
      <c r="BN36" s="57">
        <f>SUM(Table1[[#This Row],[F/T PhD 2019/20]]+Table1[[#This Row],[P/T PhD 2019/20]])</f>
        <v>25</v>
      </c>
      <c r="BO36" s="39">
        <f>SUM(Table1[[#This Row],[F/T PhD 2020/21]]+Table1[[#This Row],[P/T PhD 2020/21]])</f>
        <v>32</v>
      </c>
      <c r="BP36" s="37">
        <f t="shared" si="8"/>
        <v>94</v>
      </c>
      <c r="BQ36" s="37">
        <f t="shared" si="9"/>
        <v>0</v>
      </c>
      <c r="BR36" s="37">
        <f t="shared" si="10"/>
        <v>100</v>
      </c>
      <c r="BS36" s="31">
        <f t="shared" si="11"/>
        <v>91</v>
      </c>
      <c r="BT36" s="146" t="s">
        <v>207</v>
      </c>
    </row>
    <row r="37" spans="1:79" ht="102" x14ac:dyDescent="0.2">
      <c r="A37" s="45" t="s">
        <v>127</v>
      </c>
      <c r="B37" s="1" t="s">
        <v>6</v>
      </c>
      <c r="C37" s="2" t="s">
        <v>6</v>
      </c>
      <c r="D37" s="1" t="s">
        <v>126</v>
      </c>
      <c r="F37" s="1">
        <v>0</v>
      </c>
      <c r="I37" s="2">
        <v>1</v>
      </c>
      <c r="J37" s="48"/>
      <c r="N37" s="43"/>
      <c r="R37" s="57"/>
      <c r="V37" s="43"/>
      <c r="Z37" s="43"/>
      <c r="AD37" s="43"/>
      <c r="AH37" s="43"/>
      <c r="AL37" s="57">
        <f>Table1[[#This Row],[Column15]]+Table1[[#This Row],[Column19]]+Table1[[#This Row],[Column20]]+Table1[[#This Row],[Column16]]</f>
        <v>0</v>
      </c>
      <c r="AM37" s="57">
        <f>SUM(Table1[[#This Row],[F/T UG Single H 2018/19]]+Table1[[#This Row],[F/T UG Single H 2020/22]]+Table1[[#This Row],[F/T UG Joint H 2018/19]]+Table1[[#This Row],[Column3]])</f>
        <v>0</v>
      </c>
      <c r="AN37" s="57">
        <f>SUM(Table1[[#This Row],[F/T UG Single H 2019/20]]+Table1[[#This Row],[F/T UG Single H 2020/214]]+Table1[[#This Row],[F/T UG Joint H 2019/20]]+Table1[[#This Row],[Column2]])</f>
        <v>0</v>
      </c>
      <c r="AO37" s="38">
        <f>SUM(Table1[[#This Row],[F/T UG Single H 2020/21]]+Table1[[#This Row],[F/T UG Single H 2020/215]]+Table1[[#This Row],[F/T UG Joint H 2020/21]]+Table1[[#This Row],[Column1]])</f>
        <v>0</v>
      </c>
      <c r="AR37" s="43"/>
      <c r="AV37" s="43"/>
      <c r="AZ37" s="37">
        <f>Table1[[#This Row],[Column17]]+Table1[[#This Row],[Column21]]</f>
        <v>0</v>
      </c>
      <c r="BA37" s="57">
        <f>SUM(Table1[[#This Row],[F/T Taught PG 2018/19]]+Table1[[#This Row],[Column4]])</f>
        <v>0</v>
      </c>
      <c r="BB37" s="57">
        <f>SUM(Table1[[#This Row],[F/T Taught PG 2019/20]]+Table1[[#This Row],[Column6]])</f>
        <v>0</v>
      </c>
      <c r="BC37" s="39">
        <f>SUM(Table1[[#This Row],[F/T Taught PG 2020/21]]+Table1[[#This Row],[Column5]])</f>
        <v>0</v>
      </c>
      <c r="BD37" s="43"/>
      <c r="BH37" s="43"/>
      <c r="BL37" s="37">
        <f>Table1[[#This Row],[Column18]]+Table1[[#This Row],[Column22]]</f>
        <v>0</v>
      </c>
      <c r="BM37" s="57">
        <f>SUM(Table1[[#This Row],[F/T PhD 2018/19]]+Table1[[#This Row],[P/T PhD 2018/19]])</f>
        <v>0</v>
      </c>
      <c r="BN37" s="57">
        <f>SUM(Table1[[#This Row],[F/T PhD 2019/20]]+Table1[[#This Row],[P/T PhD 2019/20]])</f>
        <v>0</v>
      </c>
      <c r="BO37" s="39">
        <f>SUM(Table1[[#This Row],[F/T PhD 2020/21]]+Table1[[#This Row],[P/T PhD 2020/21]])</f>
        <v>0</v>
      </c>
      <c r="BP37" s="37">
        <f t="shared" si="8"/>
        <v>0</v>
      </c>
      <c r="BQ37" s="37">
        <f t="shared" si="9"/>
        <v>0</v>
      </c>
      <c r="BR37" s="37">
        <f t="shared" si="10"/>
        <v>0</v>
      </c>
      <c r="BS37" s="31">
        <f t="shared" si="11"/>
        <v>0</v>
      </c>
      <c r="BT37" s="146" t="s">
        <v>208</v>
      </c>
    </row>
    <row r="38" spans="1:79" ht="25.5" x14ac:dyDescent="0.2">
      <c r="A38" s="45" t="s">
        <v>128</v>
      </c>
      <c r="B38" s="1" t="s">
        <v>6</v>
      </c>
      <c r="C38" s="2" t="s">
        <v>6</v>
      </c>
      <c r="D38" s="1" t="s">
        <v>30</v>
      </c>
      <c r="F38" s="1">
        <v>0</v>
      </c>
      <c r="H38" s="5">
        <v>0</v>
      </c>
      <c r="I38" s="2" t="s">
        <v>6</v>
      </c>
      <c r="J38" s="43"/>
      <c r="N38" s="43"/>
      <c r="R38" s="57"/>
      <c r="V38" s="43"/>
      <c r="Z38" s="43"/>
      <c r="AD38" s="43"/>
      <c r="AH38" s="43"/>
      <c r="AL38" s="57">
        <f>Table1[[#This Row],[Column15]]+Table1[[#This Row],[Column19]]+Table1[[#This Row],[Column20]]+Table1[[#This Row],[Column16]]</f>
        <v>0</v>
      </c>
      <c r="AM38" s="57">
        <f>SUM(Table1[[#This Row],[F/T UG Single H 2018/19]]+Table1[[#This Row],[F/T UG Single H 2020/22]]+Table1[[#This Row],[F/T UG Joint H 2018/19]]+Table1[[#This Row],[Column3]])</f>
        <v>0</v>
      </c>
      <c r="AN38" s="57">
        <f>SUM(Table1[[#This Row],[F/T UG Single H 2019/20]]+Table1[[#This Row],[F/T UG Single H 2020/214]]+Table1[[#This Row],[F/T UG Joint H 2019/20]]+Table1[[#This Row],[Column2]])</f>
        <v>0</v>
      </c>
      <c r="AO38" s="38">
        <f>SUM(Table1[[#This Row],[F/T UG Single H 2020/21]]+Table1[[#This Row],[F/T UG Single H 2020/215]]+Table1[[#This Row],[F/T UG Joint H 2020/21]]+Table1[[#This Row],[Column1]])</f>
        <v>0</v>
      </c>
      <c r="AR38" s="43"/>
      <c r="AV38" s="43"/>
      <c r="AZ38" s="37">
        <f>Table1[[#This Row],[Column17]]+Table1[[#This Row],[Column21]]</f>
        <v>0</v>
      </c>
      <c r="BA38" s="57">
        <f>SUM(Table1[[#This Row],[F/T Taught PG 2018/19]]+Table1[[#This Row],[Column4]])</f>
        <v>0</v>
      </c>
      <c r="BB38" s="57">
        <f>SUM(Table1[[#This Row],[F/T Taught PG 2019/20]]+Table1[[#This Row],[Column6]])</f>
        <v>0</v>
      </c>
      <c r="BC38" s="39">
        <f>SUM(Table1[[#This Row],[F/T Taught PG 2020/21]]+Table1[[#This Row],[Column5]])</f>
        <v>0</v>
      </c>
      <c r="BD38" s="43"/>
      <c r="BH38" s="43"/>
      <c r="BL38" s="37">
        <f>Table1[[#This Row],[Column18]]+Table1[[#This Row],[Column22]]</f>
        <v>0</v>
      </c>
      <c r="BM38" s="57">
        <f>SUM(Table1[[#This Row],[F/T PhD 2018/19]]+Table1[[#This Row],[P/T PhD 2018/19]])</f>
        <v>0</v>
      </c>
      <c r="BN38" s="57">
        <f>SUM(Table1[[#This Row],[F/T PhD 2019/20]]+Table1[[#This Row],[P/T PhD 2019/20]])</f>
        <v>0</v>
      </c>
      <c r="BO38" s="39">
        <f>SUM(Table1[[#This Row],[F/T PhD 2020/21]]+Table1[[#This Row],[P/T PhD 2020/21]])</f>
        <v>0</v>
      </c>
      <c r="BP38" s="37">
        <f t="shared" si="8"/>
        <v>0</v>
      </c>
      <c r="BQ38" s="37">
        <f t="shared" si="9"/>
        <v>0</v>
      </c>
      <c r="BR38" s="37">
        <f t="shared" si="10"/>
        <v>0</v>
      </c>
      <c r="BS38" s="31">
        <f t="shared" si="11"/>
        <v>0</v>
      </c>
      <c r="BT38" s="146"/>
    </row>
    <row r="39" spans="1:79" ht="15" customHeight="1" x14ac:dyDescent="0.2">
      <c r="A39" s="42" t="s">
        <v>129</v>
      </c>
      <c r="B39" s="1" t="s">
        <v>6</v>
      </c>
      <c r="C39" s="2" t="s">
        <v>6</v>
      </c>
      <c r="D39" s="1" t="s">
        <v>130</v>
      </c>
      <c r="F39" s="1">
        <v>0</v>
      </c>
      <c r="I39" s="2">
        <v>1</v>
      </c>
      <c r="K39" s="1">
        <v>1</v>
      </c>
      <c r="L39" s="1">
        <v>1</v>
      </c>
      <c r="M39" s="64">
        <v>0.6</v>
      </c>
      <c r="O39" s="1">
        <v>1</v>
      </c>
      <c r="P39" s="1">
        <v>2</v>
      </c>
      <c r="R39" s="57"/>
      <c r="S39" s="57">
        <f>Table1[[#This Row],[F/T Staff 2018/19]]+Table1[[#This Row],[P/T Staff 2018/19]]</f>
        <v>2</v>
      </c>
      <c r="T39" s="57">
        <f>Table1[[#This Row],[F/T Staff 2019/20]]+Table1[[#This Row],[P/T Staff 2019/20]]</f>
        <v>3</v>
      </c>
      <c r="U39" s="63">
        <f>Table1[[#This Row],[F/T Staff 2020/21]]+Table1[[#This Row],[P/T Staff 2020/21]]</f>
        <v>0.6</v>
      </c>
      <c r="V39" s="43"/>
      <c r="Z39" s="43"/>
      <c r="AD39" s="43"/>
      <c r="AE39" s="1">
        <v>19</v>
      </c>
      <c r="AF39" s="1">
        <v>8</v>
      </c>
      <c r="AG39" s="5">
        <v>11</v>
      </c>
      <c r="AH39" s="43"/>
      <c r="AL39" s="57">
        <f>Table1[[#This Row],[Column15]]+Table1[[#This Row],[Column19]]+Table1[[#This Row],[Column20]]+Table1[[#This Row],[Column16]]</f>
        <v>0</v>
      </c>
      <c r="AM39" s="57">
        <f>SUM(Table1[[#This Row],[F/T UG Single H 2018/19]]+Table1[[#This Row],[F/T UG Single H 2020/22]]+Table1[[#This Row],[F/T UG Joint H 2018/19]]+Table1[[#This Row],[Column3]])</f>
        <v>19</v>
      </c>
      <c r="AN39" s="57">
        <f>SUM(Table1[[#This Row],[F/T UG Single H 2019/20]]+Table1[[#This Row],[F/T UG Single H 2020/214]]+Table1[[#This Row],[F/T UG Joint H 2019/20]]+Table1[[#This Row],[Column2]])</f>
        <v>8</v>
      </c>
      <c r="AO39" s="38">
        <f>SUM(Table1[[#This Row],[F/T UG Single H 2020/21]]+Table1[[#This Row],[F/T UG Single H 2020/215]]+Table1[[#This Row],[F/T UG Joint H 2020/21]]+Table1[[#This Row],[Column1]])</f>
        <v>11</v>
      </c>
      <c r="AQ39" s="5">
        <v>10</v>
      </c>
      <c r="AR39" s="43"/>
      <c r="AV39" s="43"/>
      <c r="AZ39" s="37">
        <f>Table1[[#This Row],[Column17]]+Table1[[#This Row],[Column21]]</f>
        <v>0</v>
      </c>
      <c r="BA39" s="57">
        <f>SUM(Table1[[#This Row],[F/T Taught PG 2018/19]]+Table1[[#This Row],[Column4]])</f>
        <v>0</v>
      </c>
      <c r="BB39" s="57">
        <f>SUM(Table1[[#This Row],[F/T Taught PG 2019/20]]+Table1[[#This Row],[Column6]])</f>
        <v>0</v>
      </c>
      <c r="BC39" s="39">
        <f>SUM(Table1[[#This Row],[F/T Taught PG 2020/21]]+Table1[[#This Row],[Column5]])</f>
        <v>0</v>
      </c>
      <c r="BD39" s="43"/>
      <c r="BH39" s="43"/>
      <c r="BL39" s="37">
        <f>Table1[[#This Row],[Column18]]+Table1[[#This Row],[Column22]]</f>
        <v>0</v>
      </c>
      <c r="BM39" s="57">
        <f>SUM(Table1[[#This Row],[F/T PhD 2018/19]]+Table1[[#This Row],[P/T PhD 2018/19]])</f>
        <v>0</v>
      </c>
      <c r="BN39" s="57">
        <f>SUM(Table1[[#This Row],[F/T PhD 2019/20]]+Table1[[#This Row],[P/T PhD 2019/20]])</f>
        <v>0</v>
      </c>
      <c r="BO39" s="39">
        <f>SUM(Table1[[#This Row],[F/T PhD 2020/21]]+Table1[[#This Row],[P/T PhD 2020/21]])</f>
        <v>0</v>
      </c>
      <c r="BP39" s="37">
        <f t="shared" si="8"/>
        <v>0</v>
      </c>
      <c r="BQ39" s="37">
        <f t="shared" si="9"/>
        <v>19</v>
      </c>
      <c r="BR39" s="37">
        <f t="shared" si="10"/>
        <v>8</v>
      </c>
      <c r="BS39" s="31">
        <f t="shared" si="11"/>
        <v>11</v>
      </c>
      <c r="BT39" s="146" t="s">
        <v>209</v>
      </c>
      <c r="BU39" s="41"/>
      <c r="BV39" s="41"/>
      <c r="BW39" s="41"/>
      <c r="BX39" s="41"/>
      <c r="BY39" s="41"/>
      <c r="BZ39" s="41"/>
      <c r="CA39" s="41"/>
    </row>
    <row r="40" spans="1:79" ht="63.75" x14ac:dyDescent="0.2">
      <c r="A40" s="47" t="s">
        <v>131</v>
      </c>
      <c r="B40" s="1" t="s">
        <v>6</v>
      </c>
      <c r="C40" s="2">
        <v>1</v>
      </c>
      <c r="D40" s="1" t="s">
        <v>132</v>
      </c>
      <c r="F40" s="1">
        <v>55</v>
      </c>
      <c r="G40" s="1">
        <v>40</v>
      </c>
      <c r="H40" s="5">
        <v>35</v>
      </c>
      <c r="I40" s="2">
        <v>1</v>
      </c>
      <c r="J40" s="41">
        <v>10</v>
      </c>
      <c r="K40" s="1">
        <v>8</v>
      </c>
      <c r="L40" s="1">
        <v>7</v>
      </c>
      <c r="M40" s="64">
        <v>7</v>
      </c>
      <c r="N40" s="52">
        <v>1</v>
      </c>
      <c r="O40" s="1">
        <v>3</v>
      </c>
      <c r="P40" s="1">
        <v>3</v>
      </c>
      <c r="Q40" s="64">
        <v>2</v>
      </c>
      <c r="R40" s="57">
        <f>Table1[[#This Row],[Column13]]+Table1[[#This Row],[Column14]]</f>
        <v>11</v>
      </c>
      <c r="S40" s="57">
        <f>Table1[[#This Row],[F/T Staff 2018/19]]+Table1[[#This Row],[P/T Staff 2018/19]]</f>
        <v>11</v>
      </c>
      <c r="T40" s="57">
        <f>Table1[[#This Row],[F/T Staff 2019/20]]+Table1[[#This Row],[P/T Staff 2019/20]]</f>
        <v>10</v>
      </c>
      <c r="U40" s="63">
        <f>Table1[[#This Row],[F/T Staff 2020/21]]+Table1[[#This Row],[P/T Staff 2020/21]]</f>
        <v>9</v>
      </c>
      <c r="V40" s="46">
        <v>29</v>
      </c>
      <c r="W40" s="1">
        <v>22</v>
      </c>
      <c r="X40" s="1">
        <v>27</v>
      </c>
      <c r="Y40" s="5">
        <v>26</v>
      </c>
      <c r="Z40" s="46"/>
      <c r="AD40" s="46">
        <v>35</v>
      </c>
      <c r="AE40" s="1">
        <v>46</v>
      </c>
      <c r="AF40" s="1">
        <v>15</v>
      </c>
      <c r="AG40" s="5">
        <v>17</v>
      </c>
      <c r="AH40" s="46"/>
      <c r="AL40" s="57">
        <f>Table1[[#This Row],[Column15]]+Table1[[#This Row],[Column19]]+Table1[[#This Row],[Column20]]+Table1[[#This Row],[Column16]]</f>
        <v>64</v>
      </c>
      <c r="AM40" s="57">
        <f>SUM(Table1[[#This Row],[F/T UG Single H 2018/19]]+Table1[[#This Row],[F/T UG Single H 2020/22]]+Table1[[#This Row],[F/T UG Joint H 2018/19]]+Table1[[#This Row],[Column3]])</f>
        <v>68</v>
      </c>
      <c r="AN40" s="57">
        <f>SUM(Table1[[#This Row],[F/T UG Single H 2019/20]]+Table1[[#This Row],[F/T UG Single H 2020/214]]+Table1[[#This Row],[F/T UG Joint H 2019/20]]+Table1[[#This Row],[Column2]])</f>
        <v>42</v>
      </c>
      <c r="AO40" s="38">
        <f>SUM(Table1[[#This Row],[F/T UG Single H 2020/21]]+Table1[[#This Row],[F/T UG Single H 2020/215]]+Table1[[#This Row],[F/T UG Joint H 2020/21]]+Table1[[#This Row],[Column1]])</f>
        <v>43</v>
      </c>
      <c r="AP40" s="5">
        <v>15</v>
      </c>
      <c r="AR40" s="46">
        <v>57</v>
      </c>
      <c r="AS40" s="1">
        <v>103</v>
      </c>
      <c r="AT40" s="1">
        <v>164</v>
      </c>
      <c r="AU40" s="4">
        <v>128</v>
      </c>
      <c r="AV40" s="46"/>
      <c r="AZ40" s="37">
        <f>Table1[[#This Row],[Column17]]+Table1[[#This Row],[Column21]]</f>
        <v>57</v>
      </c>
      <c r="BA40" s="57">
        <f>SUM(Table1[[#This Row],[F/T Taught PG 2018/19]]+Table1[[#This Row],[Column4]])</f>
        <v>103</v>
      </c>
      <c r="BB40" s="57">
        <f>SUM(Table1[[#This Row],[F/T Taught PG 2019/20]]+Table1[[#This Row],[Column6]])</f>
        <v>164</v>
      </c>
      <c r="BC40" s="39">
        <f>SUM(Table1[[#This Row],[F/T Taught PG 2020/21]]+Table1[[#This Row],[Column5]])</f>
        <v>128</v>
      </c>
      <c r="BD40" s="46">
        <v>14</v>
      </c>
      <c r="BE40" s="1">
        <v>8</v>
      </c>
      <c r="BF40" s="1">
        <v>11</v>
      </c>
      <c r="BG40" s="4">
        <v>5</v>
      </c>
      <c r="BH40" s="46">
        <v>1</v>
      </c>
      <c r="BI40" s="1">
        <v>2</v>
      </c>
      <c r="BJ40" s="1">
        <v>1</v>
      </c>
      <c r="BL40" s="37">
        <f>Table1[[#This Row],[Column18]]+Table1[[#This Row],[Column22]]</f>
        <v>15</v>
      </c>
      <c r="BM40" s="57">
        <f>SUM(Table1[[#This Row],[F/T PhD 2018/19]]+Table1[[#This Row],[P/T PhD 2018/19]])</f>
        <v>10</v>
      </c>
      <c r="BN40" s="57">
        <f>SUM(Table1[[#This Row],[F/T PhD 2019/20]]+Table1[[#This Row],[P/T PhD 2019/20]])</f>
        <v>12</v>
      </c>
      <c r="BO40" s="39">
        <f>SUM(Table1[[#This Row],[F/T PhD 2020/21]]+Table1[[#This Row],[P/T PhD 2020/21]])</f>
        <v>5</v>
      </c>
      <c r="BP40" s="37">
        <f t="shared" si="8"/>
        <v>136</v>
      </c>
      <c r="BQ40" s="37">
        <f t="shared" si="9"/>
        <v>181</v>
      </c>
      <c r="BR40" s="37">
        <f t="shared" si="10"/>
        <v>218</v>
      </c>
      <c r="BS40" s="31">
        <f t="shared" si="11"/>
        <v>176</v>
      </c>
      <c r="BT40" s="146" t="s">
        <v>210</v>
      </c>
    </row>
    <row r="41" spans="1:79" ht="242.25" x14ac:dyDescent="0.2">
      <c r="A41" s="47" t="s">
        <v>5</v>
      </c>
      <c r="B41" s="2" t="s">
        <v>6</v>
      </c>
      <c r="C41" s="2">
        <v>1</v>
      </c>
      <c r="D41" s="2" t="s">
        <v>133</v>
      </c>
      <c r="E41" s="2" t="s">
        <v>152</v>
      </c>
      <c r="F41" s="2">
        <v>185</v>
      </c>
      <c r="G41" s="2">
        <v>160</v>
      </c>
      <c r="H41" s="5">
        <v>125</v>
      </c>
      <c r="I41" s="2">
        <v>1</v>
      </c>
      <c r="J41" s="46">
        <v>17</v>
      </c>
      <c r="K41" s="2">
        <v>9</v>
      </c>
      <c r="L41" s="2">
        <v>10</v>
      </c>
      <c r="M41" s="64">
        <v>6</v>
      </c>
      <c r="N41" s="52"/>
      <c r="O41" s="2">
        <v>5</v>
      </c>
      <c r="P41" s="2">
        <v>1</v>
      </c>
      <c r="Q41" s="64">
        <v>3</v>
      </c>
      <c r="R41" s="57">
        <f>Table1[[#This Row],[Column13]]+Table1[[#This Row],[Column14]]</f>
        <v>17</v>
      </c>
      <c r="S41" s="37">
        <f>Table1[[#This Row],[F/T Staff 2018/19]]+Table1[[#This Row],[P/T Staff 2018/19]]</f>
        <v>14</v>
      </c>
      <c r="T41" s="37">
        <f>Table1[[#This Row],[F/T Staff 2019/20]]+Table1[[#This Row],[P/T Staff 2019/20]]</f>
        <v>11</v>
      </c>
      <c r="U41" s="63">
        <f>Table1[[#This Row],[F/T Staff 2020/21]]+Table1[[#This Row],[P/T Staff 2020/21]]</f>
        <v>9</v>
      </c>
      <c r="V41" s="46">
        <v>117</v>
      </c>
      <c r="W41" s="2">
        <v>61</v>
      </c>
      <c r="X41" s="2">
        <v>39</v>
      </c>
      <c r="Y41" s="5">
        <v>59</v>
      </c>
      <c r="Z41" s="46">
        <v>40</v>
      </c>
      <c r="AA41" s="2">
        <v>1</v>
      </c>
      <c r="AB41" s="2"/>
      <c r="AD41" s="46"/>
      <c r="AE41" s="2">
        <v>106</v>
      </c>
      <c r="AF41" s="2">
        <v>65</v>
      </c>
      <c r="AG41" s="5">
        <v>68</v>
      </c>
      <c r="AH41" s="46"/>
      <c r="AI41" s="2">
        <v>1</v>
      </c>
      <c r="AJ41" s="2">
        <v>1</v>
      </c>
      <c r="AK41" s="5">
        <v>1</v>
      </c>
      <c r="AL41" s="57">
        <f>Table1[[#This Row],[Column15]]+Table1[[#This Row],[Column19]]+Table1[[#This Row],[Column20]]+Table1[[#This Row],[Column16]]</f>
        <v>157</v>
      </c>
      <c r="AM41" s="37">
        <f>SUM(Table1[[#This Row],[F/T UG Single H 2018/19]]+Table1[[#This Row],[F/T UG Single H 2020/22]]+Table1[[#This Row],[F/T UG Joint H 2018/19]]+Table1[[#This Row],[Column3]])</f>
        <v>169</v>
      </c>
      <c r="AN41" s="37">
        <f>SUM(Table1[[#This Row],[F/T UG Single H 2019/20]]+Table1[[#This Row],[F/T UG Single H 2020/214]]+Table1[[#This Row],[F/T UG Joint H 2019/20]]+Table1[[#This Row],[Column2]])</f>
        <v>105</v>
      </c>
      <c r="AO41" s="38">
        <f>SUM(Table1[[#This Row],[F/T UG Single H 2020/21]]+Table1[[#This Row],[F/T UG Single H 2020/215]]+Table1[[#This Row],[F/T UG Joint H 2020/21]]+Table1[[#This Row],[Column1]])</f>
        <v>128</v>
      </c>
      <c r="AP41" s="5">
        <v>50</v>
      </c>
      <c r="AQ41" s="5">
        <v>157</v>
      </c>
      <c r="AR41" s="46">
        <v>29</v>
      </c>
      <c r="AS41" s="2">
        <v>29</v>
      </c>
      <c r="AT41" s="2">
        <v>24</v>
      </c>
      <c r="AU41" s="4">
        <v>20</v>
      </c>
      <c r="AV41" s="46">
        <v>7</v>
      </c>
      <c r="AW41" s="2">
        <v>12</v>
      </c>
      <c r="AX41" s="2">
        <v>10</v>
      </c>
      <c r="AY41" s="4">
        <v>9</v>
      </c>
      <c r="AZ41" s="37">
        <f>Table1[[#This Row],[Column17]]+Table1[[#This Row],[Column21]]</f>
        <v>36</v>
      </c>
      <c r="BA41" s="37">
        <f>SUM(Table1[[#This Row],[F/T Taught PG 2018/19]]+Table1[[#This Row],[Column4]])</f>
        <v>41</v>
      </c>
      <c r="BB41" s="37">
        <f>SUM(Table1[[#This Row],[F/T Taught PG 2019/20]]+Table1[[#This Row],[Column6]])</f>
        <v>34</v>
      </c>
      <c r="BC41" s="39">
        <f>SUM(Table1[[#This Row],[F/T Taught PG 2020/21]]+Table1[[#This Row],[Column5]])</f>
        <v>29</v>
      </c>
      <c r="BD41" s="46">
        <v>10</v>
      </c>
      <c r="BE41" s="2">
        <v>9</v>
      </c>
      <c r="BF41" s="2">
        <v>5</v>
      </c>
      <c r="BG41" s="4">
        <v>6</v>
      </c>
      <c r="BH41" s="46">
        <v>10</v>
      </c>
      <c r="BI41" s="2">
        <v>2</v>
      </c>
      <c r="BJ41" s="2">
        <v>1</v>
      </c>
      <c r="BL41" s="37">
        <f>Table1[[#This Row],[Column18]]+Table1[[#This Row],[Column22]]</f>
        <v>20</v>
      </c>
      <c r="BM41" s="37">
        <f>SUM(Table1[[#This Row],[F/T PhD 2018/19]]+Table1[[#This Row],[P/T PhD 2018/19]])</f>
        <v>11</v>
      </c>
      <c r="BN41" s="37">
        <f>SUM(Table1[[#This Row],[F/T PhD 2019/20]]+Table1[[#This Row],[P/T PhD 2019/20]])</f>
        <v>6</v>
      </c>
      <c r="BO41" s="39">
        <f>SUM(Table1[[#This Row],[F/T PhD 2020/21]]+Table1[[#This Row],[P/T PhD 2020/21]])</f>
        <v>6</v>
      </c>
      <c r="BP41" s="37">
        <f t="shared" si="8"/>
        <v>213</v>
      </c>
      <c r="BQ41" s="37">
        <f t="shared" si="9"/>
        <v>221</v>
      </c>
      <c r="BR41" s="37">
        <f t="shared" si="10"/>
        <v>145</v>
      </c>
      <c r="BS41" s="31">
        <f t="shared" si="11"/>
        <v>163</v>
      </c>
      <c r="BT41" s="146"/>
    </row>
    <row r="42" spans="1:79" ht="38.25" x14ac:dyDescent="0.2">
      <c r="A42" s="45" t="s">
        <v>134</v>
      </c>
      <c r="B42" s="1" t="s">
        <v>6</v>
      </c>
      <c r="C42" s="2">
        <v>1</v>
      </c>
      <c r="D42" s="1" t="s">
        <v>135</v>
      </c>
      <c r="F42" s="1">
        <v>0</v>
      </c>
      <c r="I42" s="2" t="s">
        <v>6</v>
      </c>
      <c r="R42" s="57"/>
      <c r="V42" s="46"/>
      <c r="Z42" s="46"/>
      <c r="AD42" s="46"/>
      <c r="AH42" s="46"/>
      <c r="AL42" s="57">
        <f>Table1[[#This Row],[Column15]]+Table1[[#This Row],[Column19]]+Table1[[#This Row],[Column20]]+Table1[[#This Row],[Column16]]</f>
        <v>0</v>
      </c>
      <c r="AM42" s="57">
        <f>SUM(Table1[[#This Row],[F/T UG Single H 2018/19]]+Table1[[#This Row],[F/T UG Single H 2020/22]]+Table1[[#This Row],[F/T UG Joint H 2018/19]]+Table1[[#This Row],[Column3]])</f>
        <v>0</v>
      </c>
      <c r="AN42" s="57">
        <f>SUM(Table1[[#This Row],[F/T UG Single H 2019/20]]+Table1[[#This Row],[F/T UG Single H 2020/214]]+Table1[[#This Row],[F/T UG Joint H 2019/20]]+Table1[[#This Row],[Column2]])</f>
        <v>0</v>
      </c>
      <c r="AO42" s="38">
        <f>SUM(Table1[[#This Row],[F/T UG Single H 2020/21]]+Table1[[#This Row],[F/T UG Single H 2020/215]]+Table1[[#This Row],[F/T UG Joint H 2020/21]]+Table1[[#This Row],[Column1]])</f>
        <v>0</v>
      </c>
      <c r="AR42" s="46"/>
      <c r="AV42" s="46"/>
      <c r="AZ42" s="37">
        <f>Table1[[#This Row],[Column17]]+Table1[[#This Row],[Column21]]</f>
        <v>0</v>
      </c>
      <c r="BA42" s="57">
        <f>SUM(Table1[[#This Row],[F/T Taught PG 2018/19]]+Table1[[#This Row],[Column4]])</f>
        <v>0</v>
      </c>
      <c r="BB42" s="57">
        <f>SUM(Table1[[#This Row],[F/T Taught PG 2019/20]]+Table1[[#This Row],[Column6]])</f>
        <v>0</v>
      </c>
      <c r="BC42" s="39">
        <f>SUM(Table1[[#This Row],[F/T Taught PG 2020/21]]+Table1[[#This Row],[Column5]])</f>
        <v>0</v>
      </c>
      <c r="BD42" s="46"/>
      <c r="BH42" s="46"/>
      <c r="BL42" s="37">
        <f>Table1[[#This Row],[Column18]]+Table1[[#This Row],[Column22]]</f>
        <v>0</v>
      </c>
      <c r="BM42" s="57">
        <f>SUM(Table1[[#This Row],[F/T PhD 2018/19]]+Table1[[#This Row],[P/T PhD 2018/19]])</f>
        <v>0</v>
      </c>
      <c r="BN42" s="57">
        <f>SUM(Table1[[#This Row],[F/T PhD 2019/20]]+Table1[[#This Row],[P/T PhD 2019/20]])</f>
        <v>0</v>
      </c>
      <c r="BO42" s="39">
        <f>SUM(Table1[[#This Row],[F/T PhD 2020/21]]+Table1[[#This Row],[P/T PhD 2020/21]])</f>
        <v>0</v>
      </c>
      <c r="BP42" s="37">
        <f t="shared" si="8"/>
        <v>0</v>
      </c>
      <c r="BQ42" s="37">
        <f t="shared" si="9"/>
        <v>0</v>
      </c>
      <c r="BR42" s="37">
        <f t="shared" si="10"/>
        <v>0</v>
      </c>
      <c r="BS42" s="31">
        <f t="shared" si="11"/>
        <v>0</v>
      </c>
      <c r="BT42" s="146"/>
    </row>
    <row r="43" spans="1:79" ht="25.5" x14ac:dyDescent="0.2">
      <c r="A43" s="45" t="s">
        <v>136</v>
      </c>
      <c r="B43" s="1" t="s">
        <v>6</v>
      </c>
      <c r="C43" s="2" t="s">
        <v>6</v>
      </c>
      <c r="D43" s="1" t="s">
        <v>137</v>
      </c>
      <c r="E43" s="1" t="s">
        <v>138</v>
      </c>
      <c r="F43" s="1">
        <v>15</v>
      </c>
      <c r="G43" s="1">
        <v>10</v>
      </c>
      <c r="H43" s="5">
        <v>10</v>
      </c>
      <c r="I43" s="2">
        <v>1</v>
      </c>
      <c r="M43" s="64">
        <v>1</v>
      </c>
      <c r="Q43" s="64">
        <v>1</v>
      </c>
      <c r="R43" s="57"/>
      <c r="U43" s="63">
        <f>Table1[[#This Row],[F/T Staff 2020/21]]+Table1[[#This Row],[P/T Staff 2020/21]]</f>
        <v>2</v>
      </c>
      <c r="V43" s="46"/>
      <c r="Y43" s="5">
        <v>4</v>
      </c>
      <c r="Z43" s="46"/>
      <c r="AD43" s="46"/>
      <c r="AH43" s="46"/>
      <c r="AL43" s="57">
        <f>Table1[[#This Row],[Column15]]+Table1[[#This Row],[Column19]]+Table1[[#This Row],[Column20]]+Table1[[#This Row],[Column16]]</f>
        <v>0</v>
      </c>
      <c r="AM43" s="57">
        <f>SUM(Table1[[#This Row],[F/T UG Single H 2018/19]]+Table1[[#This Row],[F/T UG Single H 2020/22]]+Table1[[#This Row],[F/T UG Joint H 2018/19]]+Table1[[#This Row],[Column3]])</f>
        <v>0</v>
      </c>
      <c r="AN43" s="57">
        <f>SUM(Table1[[#This Row],[F/T UG Single H 2019/20]]+Table1[[#This Row],[F/T UG Single H 2020/214]]+Table1[[#This Row],[F/T UG Joint H 2019/20]]+Table1[[#This Row],[Column2]])</f>
        <v>0</v>
      </c>
      <c r="AO43" s="38">
        <f>SUM(Table1[[#This Row],[F/T UG Single H 2020/21]]+Table1[[#This Row],[F/T UG Single H 2020/215]]+Table1[[#This Row],[F/T UG Joint H 2020/21]]+Table1[[#This Row],[Column1]])</f>
        <v>4</v>
      </c>
      <c r="AR43" s="46"/>
      <c r="AV43" s="46"/>
      <c r="AZ43" s="37">
        <f>Table1[[#This Row],[Column17]]+Table1[[#This Row],[Column21]]</f>
        <v>0</v>
      </c>
      <c r="BA43" s="57">
        <f>SUM(Table1[[#This Row],[F/T Taught PG 2018/19]]+Table1[[#This Row],[Column4]])</f>
        <v>0</v>
      </c>
      <c r="BB43" s="57">
        <f>SUM(Table1[[#This Row],[F/T Taught PG 2019/20]]+Table1[[#This Row],[Column6]])</f>
        <v>0</v>
      </c>
      <c r="BC43" s="39">
        <f>SUM(Table1[[#This Row],[F/T Taught PG 2020/21]]+Table1[[#This Row],[Column5]])</f>
        <v>0</v>
      </c>
      <c r="BD43" s="46"/>
      <c r="BH43" s="46"/>
      <c r="BL43" s="37">
        <f>Table1[[#This Row],[Column18]]+Table1[[#This Row],[Column22]]</f>
        <v>0</v>
      </c>
      <c r="BM43" s="57">
        <f>SUM(Table1[[#This Row],[F/T PhD 2018/19]]+Table1[[#This Row],[P/T PhD 2018/19]])</f>
        <v>0</v>
      </c>
      <c r="BN43" s="57">
        <f>SUM(Table1[[#This Row],[F/T PhD 2019/20]]+Table1[[#This Row],[P/T PhD 2019/20]])</f>
        <v>0</v>
      </c>
      <c r="BO43" s="39">
        <f>SUM(Table1[[#This Row],[F/T PhD 2020/21]]+Table1[[#This Row],[P/T PhD 2020/21]])</f>
        <v>0</v>
      </c>
      <c r="BP43" s="37">
        <f t="shared" si="8"/>
        <v>0</v>
      </c>
      <c r="BQ43" s="37">
        <f t="shared" si="9"/>
        <v>0</v>
      </c>
      <c r="BR43" s="37">
        <f t="shared" si="10"/>
        <v>0</v>
      </c>
      <c r="BS43" s="31">
        <f t="shared" si="11"/>
        <v>4</v>
      </c>
      <c r="BT43" s="146" t="s">
        <v>211</v>
      </c>
    </row>
    <row r="44" spans="1:79" ht="140.25" x14ac:dyDescent="0.2">
      <c r="A44" s="47" t="s">
        <v>140</v>
      </c>
      <c r="B44" s="1" t="s">
        <v>6</v>
      </c>
      <c r="C44" s="2">
        <v>1</v>
      </c>
      <c r="D44" s="1" t="s">
        <v>141</v>
      </c>
      <c r="F44" s="1">
        <v>35</v>
      </c>
      <c r="G44" s="1">
        <v>30</v>
      </c>
      <c r="H44" s="5">
        <v>35</v>
      </c>
      <c r="I44" s="2">
        <v>1</v>
      </c>
      <c r="J44" s="46">
        <v>2</v>
      </c>
      <c r="K44" s="1">
        <v>3</v>
      </c>
      <c r="L44" s="1">
        <v>3</v>
      </c>
      <c r="M44" s="64">
        <v>3</v>
      </c>
      <c r="N44" s="52">
        <v>1</v>
      </c>
      <c r="R44" s="57">
        <f>Table1[[#This Row],[Column13]]+Table1[[#This Row],[Column14]]</f>
        <v>3</v>
      </c>
      <c r="S44" s="57">
        <f>Table1[[#This Row],[F/T Staff 2018/19]]+Table1[[#This Row],[P/T Staff 2018/19]]</f>
        <v>3</v>
      </c>
      <c r="T44" s="57">
        <f>Table1[[#This Row],[F/T Staff 2019/20]]+Table1[[#This Row],[P/T Staff 2019/20]]</f>
        <v>3</v>
      </c>
      <c r="U44" s="63">
        <f>Table1[[#This Row],[F/T Staff 2020/21]]+Table1[[#This Row],[P/T Staff 2020/21]]</f>
        <v>3</v>
      </c>
      <c r="V44" s="46">
        <v>10</v>
      </c>
      <c r="W44" s="1">
        <v>6</v>
      </c>
      <c r="X44" s="1">
        <v>3</v>
      </c>
      <c r="Y44" s="5">
        <v>6</v>
      </c>
      <c r="Z44" s="46"/>
      <c r="AD44" s="46">
        <v>8</v>
      </c>
      <c r="AE44" s="1">
        <v>6</v>
      </c>
      <c r="AF44" s="1">
        <v>7</v>
      </c>
      <c r="AG44" s="5">
        <v>6</v>
      </c>
      <c r="AH44" s="46"/>
      <c r="AL44" s="57">
        <f>Table1[[#This Row],[Column15]]+Table1[[#This Row],[Column19]]+Table1[[#This Row],[Column20]]+Table1[[#This Row],[Column16]]</f>
        <v>18</v>
      </c>
      <c r="AM44" s="57">
        <f>SUM(Table1[[#This Row],[F/T UG Single H 2018/19]]+Table1[[#This Row],[F/T UG Single H 2020/22]]+Table1[[#This Row],[F/T UG Joint H 2018/19]]+Table1[[#This Row],[Column3]])</f>
        <v>12</v>
      </c>
      <c r="AN44" s="57">
        <f>SUM(Table1[[#This Row],[F/T UG Single H 2019/20]]+Table1[[#This Row],[F/T UG Single H 2020/214]]+Table1[[#This Row],[F/T UG Joint H 2019/20]]+Table1[[#This Row],[Column2]])</f>
        <v>10</v>
      </c>
      <c r="AO44" s="38">
        <f>SUM(Table1[[#This Row],[F/T UG Single H 2020/21]]+Table1[[#This Row],[F/T UG Single H 2020/215]]+Table1[[#This Row],[F/T UG Joint H 2020/21]]+Table1[[#This Row],[Column1]])</f>
        <v>12</v>
      </c>
      <c r="AP44" s="5">
        <v>5</v>
      </c>
      <c r="AR44" s="46"/>
      <c r="AV44" s="46"/>
      <c r="AZ44" s="37">
        <f>Table1[[#This Row],[Column17]]+Table1[[#This Row],[Column21]]</f>
        <v>0</v>
      </c>
      <c r="BA44" s="57">
        <f>SUM(Table1[[#This Row],[F/T Taught PG 2018/19]]+Table1[[#This Row],[Column4]])</f>
        <v>0</v>
      </c>
      <c r="BB44" s="57">
        <f>SUM(Table1[[#This Row],[F/T Taught PG 2019/20]]+Table1[[#This Row],[Column6]])</f>
        <v>0</v>
      </c>
      <c r="BC44" s="39">
        <f>SUM(Table1[[#This Row],[F/T Taught PG 2020/21]]+Table1[[#This Row],[Column5]])</f>
        <v>0</v>
      </c>
      <c r="BD44" s="46"/>
      <c r="BE44" s="1">
        <v>2</v>
      </c>
      <c r="BF44" s="1">
        <v>4</v>
      </c>
      <c r="BG44" s="4">
        <v>4</v>
      </c>
      <c r="BL44" s="37">
        <f>Table1[[#This Row],[Column18]]+Table1[[#This Row],[Column22]]</f>
        <v>0</v>
      </c>
      <c r="BM44" s="57">
        <f>SUM(Table1[[#This Row],[F/T PhD 2018/19]]+Table1[[#This Row],[P/T PhD 2018/19]])</f>
        <v>2</v>
      </c>
      <c r="BN44" s="57">
        <f>SUM(Table1[[#This Row],[F/T PhD 2019/20]]+Table1[[#This Row],[P/T PhD 2019/20]])</f>
        <v>4</v>
      </c>
      <c r="BO44" s="39">
        <f>SUM(Table1[[#This Row],[F/T PhD 2020/21]]+Table1[[#This Row],[P/T PhD 2020/21]])</f>
        <v>4</v>
      </c>
      <c r="BP44" s="37">
        <f t="shared" si="8"/>
        <v>18</v>
      </c>
      <c r="BQ44" s="37">
        <f t="shared" si="9"/>
        <v>14</v>
      </c>
      <c r="BR44" s="37">
        <f t="shared" si="10"/>
        <v>14</v>
      </c>
      <c r="BS44" s="31">
        <f t="shared" si="11"/>
        <v>16</v>
      </c>
      <c r="BT44" s="146"/>
    </row>
    <row r="45" spans="1:79" ht="38.25" x14ac:dyDescent="0.2">
      <c r="A45" s="45" t="s">
        <v>139</v>
      </c>
      <c r="B45" s="1" t="s">
        <v>6</v>
      </c>
      <c r="C45" s="2">
        <v>1</v>
      </c>
      <c r="D45" s="1" t="s">
        <v>135</v>
      </c>
      <c r="F45" s="1">
        <v>0</v>
      </c>
      <c r="I45" s="2" t="s">
        <v>6</v>
      </c>
      <c r="J45" s="43"/>
      <c r="N45" s="53">
        <v>0</v>
      </c>
      <c r="R45" s="57"/>
      <c r="V45" s="43"/>
      <c r="Z45" s="43"/>
      <c r="AD45" s="43"/>
      <c r="AH45" s="43"/>
      <c r="AL45" s="57">
        <f>Table1[[#This Row],[Column15]]+Table1[[#This Row],[Column19]]+Table1[[#This Row],[Column20]]+Table1[[#This Row],[Column16]]</f>
        <v>0</v>
      </c>
      <c r="AM45" s="57">
        <f>SUM(Table1[[#This Row],[F/T UG Single H 2018/19]]+Table1[[#This Row],[F/T UG Single H 2020/22]]+Table1[[#This Row],[F/T UG Joint H 2018/19]]+Table1[[#This Row],[Column3]])</f>
        <v>0</v>
      </c>
      <c r="AN45" s="57">
        <f>SUM(Table1[[#This Row],[F/T UG Single H 2019/20]]+Table1[[#This Row],[F/T UG Single H 2020/214]]+Table1[[#This Row],[F/T UG Joint H 2019/20]]+Table1[[#This Row],[Column2]])</f>
        <v>0</v>
      </c>
      <c r="AO45" s="38">
        <f>SUM(Table1[[#This Row],[F/T UG Single H 2020/21]]+Table1[[#This Row],[F/T UG Single H 2020/215]]+Table1[[#This Row],[F/T UG Joint H 2020/21]]+Table1[[#This Row],[Column1]])</f>
        <v>0</v>
      </c>
      <c r="AR45" s="43"/>
      <c r="AV45" s="43"/>
      <c r="AZ45" s="37">
        <f>Table1[[#This Row],[Column17]]+Table1[[#This Row],[Column21]]</f>
        <v>0</v>
      </c>
      <c r="BA45" s="57">
        <f>SUM(Table1[[#This Row],[F/T Taught PG 2018/19]]+Table1[[#This Row],[Column4]])</f>
        <v>0</v>
      </c>
      <c r="BB45" s="57">
        <f>SUM(Table1[[#This Row],[F/T Taught PG 2019/20]]+Table1[[#This Row],[Column6]])</f>
        <v>0</v>
      </c>
      <c r="BC45" s="39">
        <f>SUM(Table1[[#This Row],[F/T Taught PG 2020/21]]+Table1[[#This Row],[Column5]])</f>
        <v>0</v>
      </c>
      <c r="BD45" s="43"/>
      <c r="BH45" s="43"/>
      <c r="BL45" s="37">
        <f>Table1[[#This Row],[Column18]]+Table1[[#This Row],[Column22]]</f>
        <v>0</v>
      </c>
      <c r="BM45" s="57">
        <f>SUM(Table1[[#This Row],[F/T PhD 2018/19]]+Table1[[#This Row],[P/T PhD 2018/19]])</f>
        <v>0</v>
      </c>
      <c r="BN45" s="57">
        <f>SUM(Table1[[#This Row],[F/T PhD 2019/20]]+Table1[[#This Row],[P/T PhD 2019/20]])</f>
        <v>0</v>
      </c>
      <c r="BO45" s="39">
        <f>SUM(Table1[[#This Row],[F/T PhD 2020/21]]+Table1[[#This Row],[P/T PhD 2020/21]])</f>
        <v>0</v>
      </c>
      <c r="BP45" s="37">
        <f t="shared" si="8"/>
        <v>0</v>
      </c>
      <c r="BQ45" s="37">
        <f t="shared" si="9"/>
        <v>0</v>
      </c>
      <c r="BR45" s="37">
        <f t="shared" si="10"/>
        <v>0</v>
      </c>
      <c r="BS45" s="31">
        <f t="shared" si="11"/>
        <v>0</v>
      </c>
      <c r="BT45" s="146"/>
    </row>
    <row r="46" spans="1:79" ht="76.5" x14ac:dyDescent="0.2">
      <c r="A46" s="47" t="s">
        <v>142</v>
      </c>
      <c r="B46" s="1" t="s">
        <v>6</v>
      </c>
      <c r="C46" s="2" t="s">
        <v>6</v>
      </c>
      <c r="D46" s="1" t="s">
        <v>143</v>
      </c>
      <c r="F46" s="1">
        <v>0</v>
      </c>
      <c r="G46" s="1">
        <v>5</v>
      </c>
      <c r="H46" s="5">
        <v>5</v>
      </c>
      <c r="I46" s="2">
        <v>1</v>
      </c>
      <c r="J46" s="46">
        <v>1</v>
      </c>
      <c r="K46" s="1">
        <v>1</v>
      </c>
      <c r="L46" s="1">
        <v>1</v>
      </c>
      <c r="M46" s="64">
        <v>1</v>
      </c>
      <c r="N46" s="52">
        <v>3</v>
      </c>
      <c r="O46" s="1">
        <v>4</v>
      </c>
      <c r="P46" s="1">
        <v>3</v>
      </c>
      <c r="Q46" s="64">
        <v>3</v>
      </c>
      <c r="R46" s="57">
        <f>Table1[[#This Row],[Column13]]+Table1[[#This Row],[Column14]]</f>
        <v>4</v>
      </c>
      <c r="S46" s="57">
        <f>Table1[[#This Row],[F/T Staff 2018/19]]+Table1[[#This Row],[P/T Staff 2018/19]]</f>
        <v>5</v>
      </c>
      <c r="T46" s="57">
        <f>Table1[[#This Row],[F/T Staff 2019/20]]+Table1[[#This Row],[P/T Staff 2019/20]]</f>
        <v>4</v>
      </c>
      <c r="U46" s="63">
        <f>Table1[[#This Row],[F/T Staff 2020/21]]+Table1[[#This Row],[P/T Staff 2020/21]]</f>
        <v>4</v>
      </c>
      <c r="V46" s="46"/>
      <c r="Z46" s="46"/>
      <c r="AD46" s="46">
        <v>8</v>
      </c>
      <c r="AE46" s="1">
        <v>36</v>
      </c>
      <c r="AF46" s="1">
        <v>23</v>
      </c>
      <c r="AH46" s="46"/>
      <c r="AL46" s="57">
        <f>Table1[[#This Row],[Column15]]+Table1[[#This Row],[Column19]]+Table1[[#This Row],[Column20]]+Table1[[#This Row],[Column16]]</f>
        <v>8</v>
      </c>
      <c r="AM46" s="57">
        <f>SUM(Table1[[#This Row],[F/T UG Single H 2018/19]]+Table1[[#This Row],[F/T UG Single H 2020/22]]+Table1[[#This Row],[F/T UG Joint H 2018/19]]+Table1[[#This Row],[Column3]])</f>
        <v>36</v>
      </c>
      <c r="AN46" s="57">
        <f>SUM(Table1[[#This Row],[F/T UG Single H 2019/20]]+Table1[[#This Row],[F/T UG Single H 2020/214]]+Table1[[#This Row],[F/T UG Joint H 2019/20]]+Table1[[#This Row],[Column2]])</f>
        <v>23</v>
      </c>
      <c r="AO46" s="38">
        <f>SUM(Table1[[#This Row],[F/T UG Single H 2020/21]]+Table1[[#This Row],[F/T UG Single H 2020/215]]+Table1[[#This Row],[F/T UG Joint H 2020/21]]+Table1[[#This Row],[Column1]])</f>
        <v>0</v>
      </c>
      <c r="AP46" s="5">
        <v>15</v>
      </c>
      <c r="AQ46" s="5">
        <v>8</v>
      </c>
      <c r="AR46" s="46"/>
      <c r="AU46" s="4">
        <v>8</v>
      </c>
      <c r="AV46" s="46"/>
      <c r="AZ46" s="37">
        <f>Table1[[#This Row],[Column17]]+Table1[[#This Row],[Column21]]</f>
        <v>0</v>
      </c>
      <c r="BA46" s="57">
        <f>SUM(Table1[[#This Row],[F/T Taught PG 2018/19]]+Table1[[#This Row],[Column4]])</f>
        <v>0</v>
      </c>
      <c r="BB46" s="57">
        <f>SUM(Table1[[#This Row],[F/T Taught PG 2019/20]]+Table1[[#This Row],[Column6]])</f>
        <v>0</v>
      </c>
      <c r="BC46" s="39">
        <f>SUM(Table1[[#This Row],[F/T Taught PG 2020/21]]+Table1[[#This Row],[Column5]])</f>
        <v>8</v>
      </c>
      <c r="BD46" s="46"/>
      <c r="BL46" s="37">
        <f>Table1[[#This Row],[Column18]]+Table1[[#This Row],[Column22]]</f>
        <v>0</v>
      </c>
      <c r="BM46" s="57">
        <f>SUM(Table1[[#This Row],[F/T PhD 2018/19]]+Table1[[#This Row],[P/T PhD 2018/19]])</f>
        <v>0</v>
      </c>
      <c r="BN46" s="57">
        <f>SUM(Table1[[#This Row],[F/T PhD 2019/20]]+Table1[[#This Row],[P/T PhD 2019/20]])</f>
        <v>0</v>
      </c>
      <c r="BO46" s="39">
        <f>SUM(Table1[[#This Row],[F/T PhD 2020/21]]+Table1[[#This Row],[P/T PhD 2020/21]])</f>
        <v>0</v>
      </c>
      <c r="BP46" s="37">
        <f t="shared" si="8"/>
        <v>8</v>
      </c>
      <c r="BQ46" s="37">
        <f t="shared" si="9"/>
        <v>36</v>
      </c>
      <c r="BR46" s="37">
        <f t="shared" si="10"/>
        <v>23</v>
      </c>
      <c r="BS46" s="31">
        <f t="shared" si="11"/>
        <v>8</v>
      </c>
      <c r="BT46" s="146" t="s">
        <v>213</v>
      </c>
      <c r="BU46" s="41"/>
      <c r="BV46" s="41"/>
      <c r="BW46" s="41"/>
      <c r="BX46" s="41"/>
      <c r="BY46" s="41"/>
      <c r="BZ46" s="41"/>
      <c r="CA46" s="41"/>
    </row>
    <row r="47" spans="1:79" ht="153" x14ac:dyDescent="0.2">
      <c r="A47" s="47" t="s">
        <v>144</v>
      </c>
      <c r="B47" s="1" t="s">
        <v>6</v>
      </c>
      <c r="C47" s="2" t="s">
        <v>6</v>
      </c>
      <c r="D47" s="1" t="s">
        <v>145</v>
      </c>
      <c r="F47" s="1">
        <v>25</v>
      </c>
      <c r="G47" s="1">
        <v>30</v>
      </c>
      <c r="H47" s="5">
        <v>30</v>
      </c>
      <c r="I47" s="2">
        <v>1</v>
      </c>
      <c r="J47" s="46">
        <v>4</v>
      </c>
      <c r="K47" s="1">
        <v>5</v>
      </c>
      <c r="L47" s="1">
        <v>6</v>
      </c>
      <c r="M47" s="64">
        <v>6</v>
      </c>
      <c r="N47" s="52">
        <v>3</v>
      </c>
      <c r="O47" s="1">
        <v>2</v>
      </c>
      <c r="P47" s="1">
        <v>3</v>
      </c>
      <c r="Q47" s="64">
        <v>3</v>
      </c>
      <c r="R47" s="57">
        <f>Table1[[#This Row],[Column13]]+Table1[[#This Row],[Column14]]</f>
        <v>7</v>
      </c>
      <c r="S47" s="57">
        <f>Table1[[#This Row],[F/T Staff 2018/19]]+Table1[[#This Row],[P/T Staff 2018/19]]</f>
        <v>7</v>
      </c>
      <c r="T47" s="57">
        <f>Table1[[#This Row],[F/T Staff 2019/20]]+Table1[[#This Row],[P/T Staff 2019/20]]</f>
        <v>9</v>
      </c>
      <c r="U47" s="63">
        <f>Table1[[#This Row],[F/T Staff 2020/21]]+Table1[[#This Row],[P/T Staff 2020/21]]</f>
        <v>9</v>
      </c>
      <c r="V47" s="46"/>
      <c r="Z47" s="46"/>
      <c r="AD47" s="46">
        <v>49</v>
      </c>
      <c r="AE47" s="1">
        <v>59</v>
      </c>
      <c r="AF47" s="1">
        <v>62</v>
      </c>
      <c r="AG47" s="5">
        <v>60</v>
      </c>
      <c r="AH47" s="46"/>
      <c r="AL47" s="57">
        <f>Table1[[#This Row],[Column15]]+Table1[[#This Row],[Column19]]+Table1[[#This Row],[Column20]]+Table1[[#This Row],[Column16]]</f>
        <v>49</v>
      </c>
      <c r="AM47" s="57">
        <f>SUM(Table1[[#This Row],[F/T UG Single H 2018/19]]+Table1[[#This Row],[F/T UG Single H 2020/22]]+Table1[[#This Row],[F/T UG Joint H 2018/19]]+Table1[[#This Row],[Column3]])</f>
        <v>59</v>
      </c>
      <c r="AN47" s="57">
        <f>SUM(Table1[[#This Row],[F/T UG Single H 2019/20]]+Table1[[#This Row],[F/T UG Single H 2020/214]]+Table1[[#This Row],[F/T UG Joint H 2019/20]]+Table1[[#This Row],[Column2]])</f>
        <v>62</v>
      </c>
      <c r="AO47" s="38">
        <f>SUM(Table1[[#This Row],[F/T UG Single H 2020/21]]+Table1[[#This Row],[F/T UG Single H 2020/215]]+Table1[[#This Row],[F/T UG Joint H 2020/21]]+Table1[[#This Row],[Column1]])</f>
        <v>60</v>
      </c>
      <c r="AP47" s="5">
        <v>20</v>
      </c>
      <c r="AR47" s="46">
        <v>36</v>
      </c>
      <c r="AS47" s="1">
        <v>32</v>
      </c>
      <c r="AT47" s="1">
        <v>49</v>
      </c>
      <c r="AU47" s="4">
        <v>19</v>
      </c>
      <c r="AV47" s="46"/>
      <c r="AZ47" s="37">
        <f>Table1[[#This Row],[Column17]]+Table1[[#This Row],[Column21]]</f>
        <v>36</v>
      </c>
      <c r="BA47" s="57">
        <f>SUM(Table1[[#This Row],[F/T Taught PG 2018/19]]+Table1[[#This Row],[Column4]])</f>
        <v>32</v>
      </c>
      <c r="BB47" s="57">
        <f>SUM(Table1[[#This Row],[F/T Taught PG 2019/20]]+Table1[[#This Row],[Column6]])</f>
        <v>49</v>
      </c>
      <c r="BC47" s="39">
        <f>SUM(Table1[[#This Row],[F/T Taught PG 2020/21]]+Table1[[#This Row],[Column5]])</f>
        <v>19</v>
      </c>
      <c r="BD47" s="46">
        <v>2</v>
      </c>
      <c r="BE47" s="1">
        <v>2</v>
      </c>
      <c r="BF47" s="1">
        <v>3</v>
      </c>
      <c r="BG47" s="4">
        <v>3</v>
      </c>
      <c r="BJ47" s="1">
        <v>1</v>
      </c>
      <c r="BK47" s="4">
        <v>1</v>
      </c>
      <c r="BL47" s="37">
        <f>Table1[[#This Row],[Column18]]+Table1[[#This Row],[Column22]]</f>
        <v>2</v>
      </c>
      <c r="BM47" s="57">
        <f>SUM(Table1[[#This Row],[F/T PhD 2018/19]]+Table1[[#This Row],[P/T PhD 2018/19]])</f>
        <v>2</v>
      </c>
      <c r="BN47" s="57">
        <f>SUM(Table1[[#This Row],[F/T PhD 2019/20]]+Table1[[#This Row],[P/T PhD 2019/20]])</f>
        <v>4</v>
      </c>
      <c r="BO47" s="39">
        <f>SUM(Table1[[#This Row],[F/T PhD 2020/21]]+Table1[[#This Row],[P/T PhD 2020/21]])</f>
        <v>4</v>
      </c>
      <c r="BP47" s="37">
        <f t="shared" si="8"/>
        <v>87</v>
      </c>
      <c r="BQ47" s="37">
        <f t="shared" si="9"/>
        <v>93</v>
      </c>
      <c r="BR47" s="37">
        <f t="shared" si="10"/>
        <v>115</v>
      </c>
      <c r="BS47" s="31">
        <f t="shared" si="11"/>
        <v>83</v>
      </c>
      <c r="BT47" s="149"/>
    </row>
    <row r="48" spans="1:79" s="2" customFormat="1" x14ac:dyDescent="0.2">
      <c r="M48" s="64"/>
      <c r="Q48" s="64"/>
      <c r="R48" s="37"/>
      <c r="S48" s="37"/>
      <c r="T48" s="37"/>
      <c r="U48" s="63"/>
      <c r="V48" s="37"/>
      <c r="AL48" s="37"/>
      <c r="AM48" s="37"/>
      <c r="AN48" s="37"/>
      <c r="AO48" s="37"/>
      <c r="AZ48" s="37"/>
      <c r="BA48" s="37"/>
      <c r="BB48" s="37"/>
      <c r="BC48" s="37"/>
      <c r="BD48" s="37"/>
      <c r="BL48" s="37"/>
      <c r="BM48" s="37"/>
      <c r="BN48" s="37"/>
      <c r="BO48" s="37"/>
      <c r="BP48" s="37"/>
      <c r="BQ48" s="37"/>
      <c r="BR48" s="37"/>
      <c r="BS48" s="31"/>
    </row>
    <row r="49" spans="13:71" s="2" customFormat="1" x14ac:dyDescent="0.2">
      <c r="M49" s="64"/>
      <c r="Q49" s="64"/>
      <c r="R49" s="37"/>
      <c r="S49" s="37"/>
      <c r="T49" s="37"/>
      <c r="U49" s="63"/>
      <c r="V49" s="37"/>
      <c r="AL49" s="37"/>
      <c r="AM49" s="37"/>
      <c r="AN49" s="37"/>
      <c r="AO49" s="37"/>
      <c r="AZ49" s="37"/>
      <c r="BA49" s="37"/>
      <c r="BB49" s="37"/>
      <c r="BC49" s="37"/>
      <c r="BD49" s="37"/>
      <c r="BL49" s="37"/>
      <c r="BM49" s="37"/>
      <c r="BN49" s="37"/>
      <c r="BO49" s="37"/>
      <c r="BP49" s="37"/>
      <c r="BQ49" s="37"/>
      <c r="BR49" s="37"/>
      <c r="BS49" s="31"/>
    </row>
    <row r="50" spans="13:71" s="2" customFormat="1" x14ac:dyDescent="0.2">
      <c r="M50" s="64"/>
      <c r="Q50" s="64"/>
      <c r="R50" s="37"/>
      <c r="S50" s="37"/>
      <c r="T50" s="37"/>
      <c r="U50" s="63"/>
      <c r="V50" s="37"/>
      <c r="AL50" s="37"/>
      <c r="AM50" s="37"/>
      <c r="AN50" s="37"/>
      <c r="AO50" s="37"/>
      <c r="AZ50" s="37"/>
      <c r="BA50" s="37"/>
      <c r="BB50" s="37"/>
      <c r="BC50" s="37"/>
      <c r="BD50" s="37"/>
      <c r="BL50" s="37"/>
      <c r="BM50" s="37"/>
      <c r="BN50" s="37"/>
      <c r="BO50" s="37"/>
      <c r="BP50" s="37"/>
      <c r="BQ50" s="37"/>
      <c r="BR50" s="37"/>
      <c r="BS50" s="31"/>
    </row>
    <row r="51" spans="13:71" s="2" customFormat="1" x14ac:dyDescent="0.2">
      <c r="M51" s="64"/>
      <c r="Q51" s="64"/>
      <c r="R51" s="37"/>
      <c r="S51" s="37"/>
      <c r="T51" s="37"/>
      <c r="U51" s="63"/>
      <c r="V51" s="37"/>
      <c r="AL51" s="37"/>
      <c r="AM51" s="37"/>
      <c r="AN51" s="37"/>
      <c r="AO51" s="37"/>
      <c r="AZ51" s="37"/>
      <c r="BA51" s="37"/>
      <c r="BB51" s="37"/>
      <c r="BC51" s="37"/>
      <c r="BD51" s="37"/>
      <c r="BL51" s="37"/>
      <c r="BM51" s="37"/>
      <c r="BN51" s="37"/>
      <c r="BO51" s="37"/>
      <c r="BP51" s="37"/>
      <c r="BQ51" s="37"/>
      <c r="BR51" s="37"/>
      <c r="BS51" s="31"/>
    </row>
    <row r="52" spans="13:71" s="2" customFormat="1" x14ac:dyDescent="0.2">
      <c r="M52" s="64"/>
      <c r="Q52" s="64"/>
      <c r="R52" s="37"/>
      <c r="S52" s="37"/>
      <c r="T52" s="37"/>
      <c r="U52" s="63"/>
      <c r="V52" s="37"/>
      <c r="AL52" s="37"/>
      <c r="AM52" s="37"/>
      <c r="AN52" s="37"/>
      <c r="AO52" s="37"/>
      <c r="AZ52" s="37"/>
      <c r="BA52" s="37"/>
      <c r="BB52" s="37"/>
      <c r="BC52" s="37"/>
      <c r="BD52" s="37"/>
      <c r="BL52" s="37"/>
      <c r="BM52" s="37"/>
      <c r="BN52" s="37"/>
      <c r="BO52" s="37"/>
      <c r="BP52" s="37"/>
      <c r="BQ52" s="37"/>
      <c r="BR52" s="37"/>
      <c r="BS52" s="31"/>
    </row>
    <row r="53" spans="13:71" s="2" customFormat="1" x14ac:dyDescent="0.2">
      <c r="M53" s="64"/>
      <c r="Q53" s="64"/>
      <c r="R53" s="37"/>
      <c r="S53" s="37"/>
      <c r="T53" s="37"/>
      <c r="U53" s="63"/>
      <c r="V53" s="37"/>
      <c r="AL53" s="37"/>
      <c r="AM53" s="37"/>
      <c r="AN53" s="37"/>
      <c r="AO53" s="37"/>
      <c r="AZ53" s="37"/>
      <c r="BA53" s="37"/>
      <c r="BB53" s="37"/>
      <c r="BC53" s="37"/>
      <c r="BD53" s="37"/>
      <c r="BL53" s="37"/>
      <c r="BM53" s="37"/>
      <c r="BN53" s="37"/>
      <c r="BO53" s="37"/>
      <c r="BP53" s="37"/>
      <c r="BQ53" s="37"/>
      <c r="BR53" s="37"/>
      <c r="BS53" s="31"/>
    </row>
    <row r="54" spans="13:71" s="2" customFormat="1" x14ac:dyDescent="0.2">
      <c r="M54" s="64"/>
      <c r="Q54" s="64"/>
      <c r="R54" s="37"/>
      <c r="S54" s="37"/>
      <c r="T54" s="37"/>
      <c r="U54" s="63"/>
      <c r="V54" s="37"/>
      <c r="AL54" s="37"/>
      <c r="AM54" s="37"/>
      <c r="AN54" s="37"/>
      <c r="AO54" s="37"/>
      <c r="AZ54" s="37"/>
      <c r="BA54" s="37"/>
      <c r="BB54" s="37"/>
      <c r="BC54" s="37"/>
      <c r="BD54" s="37"/>
      <c r="BL54" s="37"/>
      <c r="BM54" s="37"/>
      <c r="BN54" s="37"/>
      <c r="BO54" s="37"/>
      <c r="BP54" s="37"/>
      <c r="BQ54" s="37"/>
      <c r="BR54" s="37"/>
      <c r="BS54" s="31"/>
    </row>
    <row r="55" spans="13:71" s="2" customFormat="1" x14ac:dyDescent="0.2">
      <c r="M55" s="64"/>
      <c r="Q55" s="64"/>
      <c r="R55" s="37"/>
      <c r="S55" s="37"/>
      <c r="T55" s="37"/>
      <c r="U55" s="63"/>
      <c r="V55" s="37"/>
      <c r="AL55" s="37"/>
      <c r="AM55" s="37"/>
      <c r="AN55" s="37"/>
      <c r="AO55" s="37"/>
      <c r="AZ55" s="37"/>
      <c r="BA55" s="37"/>
      <c r="BB55" s="37"/>
      <c r="BC55" s="37"/>
      <c r="BD55" s="37"/>
      <c r="BL55" s="37"/>
      <c r="BM55" s="37"/>
      <c r="BN55" s="37"/>
      <c r="BO55" s="37"/>
      <c r="BP55" s="37"/>
      <c r="BQ55" s="37"/>
      <c r="BR55" s="37"/>
      <c r="BS55" s="31"/>
    </row>
    <row r="56" spans="13:71" s="2" customFormat="1" x14ac:dyDescent="0.2">
      <c r="M56" s="64"/>
      <c r="Q56" s="64"/>
      <c r="R56" s="37"/>
      <c r="S56" s="37"/>
      <c r="T56" s="37"/>
      <c r="U56" s="63"/>
      <c r="V56" s="37"/>
      <c r="AL56" s="37"/>
      <c r="AM56" s="37"/>
      <c r="AN56" s="37"/>
      <c r="AO56" s="37"/>
      <c r="AZ56" s="37"/>
      <c r="BA56" s="37"/>
      <c r="BB56" s="37"/>
      <c r="BC56" s="37"/>
      <c r="BD56" s="37"/>
      <c r="BL56" s="37"/>
      <c r="BM56" s="37"/>
      <c r="BN56" s="37"/>
      <c r="BO56" s="37"/>
      <c r="BP56" s="37"/>
      <c r="BQ56" s="37"/>
      <c r="BR56" s="37"/>
      <c r="BS56" s="31"/>
    </row>
    <row r="57" spans="13:71" s="2" customFormat="1" x14ac:dyDescent="0.2">
      <c r="M57" s="64"/>
      <c r="Q57" s="64"/>
      <c r="R57" s="37"/>
      <c r="S57" s="37"/>
      <c r="T57" s="37"/>
      <c r="U57" s="63"/>
      <c r="V57" s="37"/>
      <c r="AL57" s="37"/>
      <c r="AM57" s="37"/>
      <c r="AN57" s="37"/>
      <c r="AO57" s="37"/>
      <c r="AZ57" s="37"/>
      <c r="BA57" s="37"/>
      <c r="BB57" s="37"/>
      <c r="BC57" s="37"/>
      <c r="BD57" s="37"/>
      <c r="BL57" s="37"/>
      <c r="BM57" s="37"/>
      <c r="BN57" s="37"/>
      <c r="BO57" s="37"/>
      <c r="BP57" s="37"/>
      <c r="BQ57" s="37"/>
      <c r="BR57" s="37"/>
      <c r="BS57" s="31"/>
    </row>
    <row r="58" spans="13:71" s="2" customFormat="1" x14ac:dyDescent="0.2">
      <c r="M58" s="64"/>
      <c r="Q58" s="64"/>
      <c r="R58" s="37"/>
      <c r="S58" s="37"/>
      <c r="T58" s="37"/>
      <c r="U58" s="63"/>
      <c r="V58" s="37"/>
      <c r="AL58" s="37"/>
      <c r="AM58" s="37"/>
      <c r="AN58" s="37"/>
      <c r="AO58" s="37"/>
      <c r="AZ58" s="37"/>
      <c r="BA58" s="37"/>
      <c r="BB58" s="37"/>
      <c r="BC58" s="37"/>
      <c r="BD58" s="37"/>
      <c r="BL58" s="37"/>
      <c r="BM58" s="37"/>
      <c r="BN58" s="37"/>
      <c r="BO58" s="37"/>
      <c r="BP58" s="37"/>
      <c r="BQ58" s="37"/>
      <c r="BR58" s="37"/>
      <c r="BS58" s="31"/>
    </row>
    <row r="59" spans="13:71" s="2" customFormat="1" x14ac:dyDescent="0.2">
      <c r="M59" s="64"/>
      <c r="Q59" s="64"/>
      <c r="R59" s="37"/>
      <c r="S59" s="37"/>
      <c r="T59" s="37"/>
      <c r="U59" s="63"/>
      <c r="V59" s="37"/>
      <c r="AL59" s="37"/>
      <c r="AM59" s="37"/>
      <c r="AN59" s="37"/>
      <c r="AO59" s="37"/>
      <c r="AZ59" s="37"/>
      <c r="BA59" s="37"/>
      <c r="BB59" s="37"/>
      <c r="BC59" s="37"/>
      <c r="BD59" s="37"/>
      <c r="BL59" s="37"/>
      <c r="BM59" s="37"/>
      <c r="BN59" s="37"/>
      <c r="BO59" s="37"/>
      <c r="BP59" s="37"/>
      <c r="BQ59" s="37"/>
      <c r="BR59" s="37"/>
      <c r="BS59" s="31"/>
    </row>
    <row r="60" spans="13:71" s="2" customFormat="1" x14ac:dyDescent="0.2">
      <c r="M60" s="64"/>
      <c r="Q60" s="64"/>
      <c r="R60" s="37"/>
      <c r="S60" s="37"/>
      <c r="T60" s="37"/>
      <c r="U60" s="63"/>
      <c r="V60" s="37"/>
      <c r="AL60" s="37"/>
      <c r="AM60" s="37"/>
      <c r="AN60" s="37"/>
      <c r="AO60" s="37"/>
      <c r="AZ60" s="37"/>
      <c r="BA60" s="37"/>
      <c r="BB60" s="37"/>
      <c r="BC60" s="37"/>
      <c r="BD60" s="37"/>
      <c r="BL60" s="37"/>
      <c r="BM60" s="37"/>
      <c r="BN60" s="37"/>
      <c r="BO60" s="37"/>
      <c r="BP60" s="37"/>
      <c r="BQ60" s="37"/>
      <c r="BR60" s="37"/>
      <c r="BS60" s="31"/>
    </row>
    <row r="61" spans="13:71" s="2" customFormat="1" x14ac:dyDescent="0.2">
      <c r="M61" s="64"/>
      <c r="Q61" s="64"/>
      <c r="R61" s="37"/>
      <c r="S61" s="37"/>
      <c r="T61" s="37"/>
      <c r="U61" s="63"/>
      <c r="V61" s="37"/>
      <c r="AL61" s="37"/>
      <c r="AM61" s="37"/>
      <c r="AN61" s="37"/>
      <c r="AO61" s="37"/>
      <c r="AZ61" s="37"/>
      <c r="BA61" s="37"/>
      <c r="BB61" s="37"/>
      <c r="BC61" s="37"/>
      <c r="BD61" s="37"/>
      <c r="BL61" s="37"/>
      <c r="BM61" s="37"/>
      <c r="BN61" s="37"/>
      <c r="BO61" s="37"/>
      <c r="BP61" s="37"/>
      <c r="BQ61" s="37"/>
      <c r="BR61" s="37"/>
      <c r="BS61" s="31"/>
    </row>
    <row r="62" spans="13:71" s="2" customFormat="1" x14ac:dyDescent="0.2">
      <c r="M62" s="64"/>
      <c r="Q62" s="64"/>
      <c r="R62" s="37"/>
      <c r="S62" s="37"/>
      <c r="T62" s="37"/>
      <c r="U62" s="63"/>
      <c r="V62" s="37"/>
      <c r="AL62" s="37"/>
      <c r="AM62" s="37"/>
      <c r="AN62" s="37"/>
      <c r="AO62" s="37"/>
      <c r="AZ62" s="37"/>
      <c r="BA62" s="37"/>
      <c r="BB62" s="37"/>
      <c r="BC62" s="37"/>
      <c r="BD62" s="37"/>
      <c r="BL62" s="37"/>
      <c r="BM62" s="37"/>
      <c r="BN62" s="37"/>
      <c r="BO62" s="37"/>
      <c r="BP62" s="37"/>
      <c r="BQ62" s="37"/>
      <c r="BR62" s="37"/>
      <c r="BS62" s="31"/>
    </row>
    <row r="63" spans="13:71" s="2" customFormat="1" x14ac:dyDescent="0.2">
      <c r="M63" s="64"/>
      <c r="Q63" s="64"/>
      <c r="R63" s="37"/>
      <c r="S63" s="37"/>
      <c r="T63" s="37"/>
      <c r="U63" s="63"/>
      <c r="V63" s="37"/>
      <c r="AL63" s="37"/>
      <c r="AM63" s="37"/>
      <c r="AN63" s="37"/>
      <c r="AO63" s="37"/>
      <c r="AZ63" s="37"/>
      <c r="BA63" s="37"/>
      <c r="BB63" s="37"/>
      <c r="BC63" s="37"/>
      <c r="BD63" s="37"/>
      <c r="BL63" s="37"/>
      <c r="BM63" s="37"/>
      <c r="BN63" s="37"/>
      <c r="BO63" s="37"/>
      <c r="BP63" s="37"/>
      <c r="BQ63" s="37"/>
      <c r="BR63" s="37"/>
      <c r="BS63" s="31"/>
    </row>
    <row r="64" spans="13:71" s="2" customFormat="1" x14ac:dyDescent="0.2">
      <c r="M64" s="64"/>
      <c r="Q64" s="64"/>
      <c r="R64" s="37"/>
      <c r="S64" s="37"/>
      <c r="T64" s="37"/>
      <c r="U64" s="63"/>
      <c r="V64" s="37"/>
      <c r="AL64" s="37"/>
      <c r="AM64" s="37"/>
      <c r="AN64" s="37"/>
      <c r="AO64" s="37"/>
      <c r="AZ64" s="37"/>
      <c r="BA64" s="37"/>
      <c r="BB64" s="37"/>
      <c r="BC64" s="37"/>
      <c r="BD64" s="37"/>
      <c r="BL64" s="37"/>
      <c r="BM64" s="37"/>
      <c r="BN64" s="37"/>
      <c r="BO64" s="37"/>
      <c r="BP64" s="37"/>
      <c r="BQ64" s="37"/>
      <c r="BR64" s="37"/>
      <c r="BS64" s="31"/>
    </row>
    <row r="65" spans="13:71" s="2" customFormat="1" x14ac:dyDescent="0.2">
      <c r="M65" s="64"/>
      <c r="Q65" s="64"/>
      <c r="R65" s="37"/>
      <c r="S65" s="37"/>
      <c r="T65" s="37"/>
      <c r="U65" s="63"/>
      <c r="V65" s="37"/>
      <c r="AL65" s="37"/>
      <c r="AM65" s="37"/>
      <c r="AN65" s="37"/>
      <c r="AO65" s="37"/>
      <c r="AZ65" s="37"/>
      <c r="BA65" s="37"/>
      <c r="BB65" s="37"/>
      <c r="BC65" s="37"/>
      <c r="BD65" s="37"/>
      <c r="BL65" s="37"/>
      <c r="BM65" s="37"/>
      <c r="BN65" s="37"/>
      <c r="BO65" s="37"/>
      <c r="BP65" s="37"/>
      <c r="BQ65" s="37"/>
      <c r="BR65" s="37"/>
      <c r="BS65" s="31"/>
    </row>
    <row r="66" spans="13:71" s="2" customFormat="1" x14ac:dyDescent="0.2">
      <c r="M66" s="64"/>
      <c r="Q66" s="64"/>
      <c r="R66" s="37"/>
      <c r="S66" s="37"/>
      <c r="T66" s="37"/>
      <c r="U66" s="63"/>
      <c r="V66" s="37"/>
      <c r="AL66" s="37"/>
      <c r="AM66" s="37"/>
      <c r="AN66" s="37"/>
      <c r="AO66" s="37"/>
      <c r="AZ66" s="37"/>
      <c r="BA66" s="37"/>
      <c r="BB66" s="37"/>
      <c r="BC66" s="37"/>
      <c r="BD66" s="37"/>
      <c r="BL66" s="37"/>
      <c r="BM66" s="37"/>
      <c r="BN66" s="37"/>
      <c r="BO66" s="37"/>
      <c r="BP66" s="37"/>
      <c r="BQ66" s="37"/>
      <c r="BR66" s="37"/>
      <c r="BS66" s="31"/>
    </row>
    <row r="67" spans="13:71" s="2" customFormat="1" x14ac:dyDescent="0.2">
      <c r="M67" s="64"/>
      <c r="Q67" s="64"/>
      <c r="R67" s="37"/>
      <c r="S67" s="37"/>
      <c r="T67" s="37"/>
      <c r="U67" s="63"/>
      <c r="V67" s="37"/>
      <c r="AL67" s="37"/>
      <c r="AM67" s="37"/>
      <c r="AN67" s="37"/>
      <c r="AO67" s="37"/>
      <c r="AZ67" s="37"/>
      <c r="BA67" s="37"/>
      <c r="BB67" s="37"/>
      <c r="BC67" s="37"/>
      <c r="BD67" s="37"/>
      <c r="BL67" s="37"/>
      <c r="BM67" s="37"/>
      <c r="BN67" s="37"/>
      <c r="BO67" s="37"/>
      <c r="BP67" s="37"/>
      <c r="BQ67" s="37"/>
      <c r="BR67" s="37"/>
      <c r="BS67" s="31"/>
    </row>
    <row r="68" spans="13:71" s="2" customFormat="1" x14ac:dyDescent="0.2">
      <c r="M68" s="64"/>
      <c r="Q68" s="64"/>
      <c r="R68" s="37"/>
      <c r="S68" s="37"/>
      <c r="T68" s="37"/>
      <c r="U68" s="63"/>
      <c r="V68" s="37"/>
      <c r="AL68" s="37"/>
      <c r="AM68" s="37"/>
      <c r="AN68" s="37"/>
      <c r="AO68" s="37"/>
      <c r="AZ68" s="37"/>
      <c r="BA68" s="37"/>
      <c r="BB68" s="37"/>
      <c r="BC68" s="37"/>
      <c r="BD68" s="37"/>
      <c r="BL68" s="37"/>
      <c r="BM68" s="37"/>
      <c r="BN68" s="37"/>
      <c r="BO68" s="37"/>
      <c r="BP68" s="37"/>
      <c r="BQ68" s="37"/>
      <c r="BR68" s="37"/>
      <c r="BS68" s="31"/>
    </row>
    <row r="69" spans="13:71" s="2" customFormat="1" x14ac:dyDescent="0.2">
      <c r="M69" s="64"/>
      <c r="Q69" s="64"/>
      <c r="R69" s="37"/>
      <c r="S69" s="37"/>
      <c r="T69" s="37"/>
      <c r="U69" s="63"/>
      <c r="V69" s="37"/>
      <c r="AL69" s="37"/>
      <c r="AM69" s="37"/>
      <c r="AN69" s="37"/>
      <c r="AO69" s="37"/>
      <c r="AZ69" s="37"/>
      <c r="BA69" s="37"/>
      <c r="BB69" s="37"/>
      <c r="BC69" s="37"/>
      <c r="BD69" s="37"/>
      <c r="BL69" s="37"/>
      <c r="BM69" s="37"/>
      <c r="BN69" s="37"/>
      <c r="BO69" s="37"/>
      <c r="BP69" s="37"/>
      <c r="BQ69" s="37"/>
      <c r="BR69" s="37"/>
      <c r="BS69" s="31"/>
    </row>
    <row r="70" spans="13:71" s="2" customFormat="1" x14ac:dyDescent="0.2">
      <c r="M70" s="64"/>
      <c r="Q70" s="64"/>
      <c r="R70" s="37"/>
      <c r="S70" s="37"/>
      <c r="T70" s="37"/>
      <c r="U70" s="63"/>
      <c r="V70" s="37"/>
      <c r="AL70" s="37"/>
      <c r="AM70" s="37"/>
      <c r="AN70" s="37"/>
      <c r="AO70" s="37"/>
      <c r="AZ70" s="37"/>
      <c r="BA70" s="37"/>
      <c r="BB70" s="37"/>
      <c r="BC70" s="37"/>
      <c r="BD70" s="37"/>
      <c r="BL70" s="37"/>
      <c r="BM70" s="37"/>
      <c r="BN70" s="37"/>
      <c r="BO70" s="37"/>
      <c r="BP70" s="37"/>
      <c r="BQ70" s="37"/>
      <c r="BR70" s="37"/>
      <c r="BS70" s="31"/>
    </row>
    <row r="71" spans="13:71" s="2" customFormat="1" x14ac:dyDescent="0.2">
      <c r="M71" s="64"/>
      <c r="Q71" s="64"/>
      <c r="R71" s="37"/>
      <c r="S71" s="37"/>
      <c r="T71" s="37"/>
      <c r="U71" s="63"/>
      <c r="V71" s="37"/>
      <c r="AL71" s="37"/>
      <c r="AM71" s="37"/>
      <c r="AN71" s="37"/>
      <c r="AO71" s="37"/>
      <c r="AZ71" s="37"/>
      <c r="BA71" s="37"/>
      <c r="BB71" s="37"/>
      <c r="BC71" s="37"/>
      <c r="BD71" s="37"/>
      <c r="BL71" s="37"/>
      <c r="BM71" s="37"/>
      <c r="BN71" s="37"/>
      <c r="BO71" s="37"/>
      <c r="BP71" s="37"/>
      <c r="BQ71" s="37"/>
      <c r="BR71" s="37"/>
      <c r="BS71" s="31"/>
    </row>
    <row r="72" spans="13:71" s="2" customFormat="1" x14ac:dyDescent="0.2">
      <c r="M72" s="64"/>
      <c r="Q72" s="64"/>
      <c r="R72" s="37"/>
      <c r="S72" s="37"/>
      <c r="T72" s="37"/>
      <c r="U72" s="63"/>
      <c r="V72" s="37"/>
      <c r="AL72" s="37"/>
      <c r="AM72" s="37"/>
      <c r="AN72" s="37"/>
      <c r="AO72" s="37"/>
      <c r="AZ72" s="37"/>
      <c r="BA72" s="37"/>
      <c r="BB72" s="37"/>
      <c r="BC72" s="37"/>
      <c r="BD72" s="37"/>
      <c r="BL72" s="37"/>
      <c r="BM72" s="37"/>
      <c r="BN72" s="37"/>
      <c r="BO72" s="37"/>
      <c r="BP72" s="37"/>
      <c r="BQ72" s="37"/>
      <c r="BR72" s="37"/>
      <c r="BS72" s="31"/>
    </row>
    <row r="73" spans="13:71" s="2" customFormat="1" x14ac:dyDescent="0.2">
      <c r="M73" s="64"/>
      <c r="Q73" s="64"/>
      <c r="R73" s="37"/>
      <c r="S73" s="37"/>
      <c r="T73" s="37"/>
      <c r="U73" s="63"/>
      <c r="V73" s="37"/>
      <c r="AL73" s="37"/>
      <c r="AM73" s="37"/>
      <c r="AN73" s="37"/>
      <c r="AO73" s="37"/>
      <c r="AZ73" s="37"/>
      <c r="BA73" s="37"/>
      <c r="BB73" s="37"/>
      <c r="BC73" s="37"/>
      <c r="BD73" s="37"/>
      <c r="BL73" s="37"/>
      <c r="BM73" s="37"/>
      <c r="BN73" s="37"/>
      <c r="BO73" s="37"/>
      <c r="BP73" s="37"/>
      <c r="BQ73" s="37"/>
      <c r="BR73" s="37"/>
      <c r="BS73" s="31"/>
    </row>
    <row r="74" spans="13:71" s="2" customFormat="1" x14ac:dyDescent="0.2">
      <c r="M74" s="64"/>
      <c r="Q74" s="64"/>
      <c r="R74" s="37"/>
      <c r="S74" s="37"/>
      <c r="T74" s="37"/>
      <c r="U74" s="63"/>
      <c r="V74" s="37"/>
      <c r="AL74" s="37"/>
      <c r="AM74" s="37"/>
      <c r="AN74" s="37"/>
      <c r="AO74" s="37"/>
      <c r="AZ74" s="37"/>
      <c r="BA74" s="37"/>
      <c r="BB74" s="37"/>
      <c r="BC74" s="37"/>
      <c r="BD74" s="37"/>
      <c r="BL74" s="37"/>
      <c r="BM74" s="37"/>
      <c r="BN74" s="37"/>
      <c r="BO74" s="37"/>
      <c r="BP74" s="37"/>
      <c r="BQ74" s="37"/>
      <c r="BR74" s="37"/>
      <c r="BS74" s="31"/>
    </row>
    <row r="75" spans="13:71" s="2" customFormat="1" x14ac:dyDescent="0.2">
      <c r="M75" s="64"/>
      <c r="Q75" s="64"/>
      <c r="R75" s="37"/>
      <c r="S75" s="37"/>
      <c r="T75" s="37"/>
      <c r="U75" s="63"/>
      <c r="V75" s="37"/>
      <c r="AL75" s="37"/>
      <c r="AM75" s="37"/>
      <c r="AN75" s="37"/>
      <c r="AO75" s="37"/>
      <c r="AZ75" s="37"/>
      <c r="BA75" s="37"/>
      <c r="BB75" s="37"/>
      <c r="BC75" s="37"/>
      <c r="BD75" s="37"/>
      <c r="BL75" s="37"/>
      <c r="BM75" s="37"/>
      <c r="BN75" s="37"/>
      <c r="BO75" s="37"/>
      <c r="BP75" s="37"/>
      <c r="BQ75" s="37"/>
      <c r="BR75" s="37"/>
      <c r="BS75" s="31"/>
    </row>
    <row r="76" spans="13:71" s="2" customFormat="1" x14ac:dyDescent="0.2">
      <c r="M76" s="64"/>
      <c r="Q76" s="64"/>
      <c r="R76" s="37"/>
      <c r="S76" s="37"/>
      <c r="T76" s="37"/>
      <c r="U76" s="63"/>
      <c r="V76" s="37"/>
      <c r="AL76" s="37"/>
      <c r="AM76" s="37"/>
      <c r="AN76" s="37"/>
      <c r="AO76" s="37"/>
      <c r="AZ76" s="37"/>
      <c r="BA76" s="37"/>
      <c r="BB76" s="37"/>
      <c r="BC76" s="37"/>
      <c r="BD76" s="37"/>
      <c r="BL76" s="37"/>
      <c r="BM76" s="37"/>
      <c r="BN76" s="37"/>
      <c r="BO76" s="37"/>
      <c r="BP76" s="37"/>
      <c r="BQ76" s="37"/>
      <c r="BR76" s="37"/>
      <c r="BS76" s="31"/>
    </row>
    <row r="77" spans="13:71" s="2" customFormat="1" x14ac:dyDescent="0.2">
      <c r="M77" s="64"/>
      <c r="Q77" s="64"/>
      <c r="R77" s="37"/>
      <c r="S77" s="37"/>
      <c r="T77" s="37"/>
      <c r="U77" s="63"/>
      <c r="V77" s="37"/>
      <c r="AL77" s="37"/>
      <c r="AM77" s="37"/>
      <c r="AN77" s="37"/>
      <c r="AO77" s="37"/>
      <c r="AZ77" s="37"/>
      <c r="BA77" s="37"/>
      <c r="BB77" s="37"/>
      <c r="BC77" s="37"/>
      <c r="BD77" s="37"/>
      <c r="BL77" s="37"/>
      <c r="BM77" s="37"/>
      <c r="BN77" s="37"/>
      <c r="BO77" s="37"/>
      <c r="BP77" s="37"/>
      <c r="BQ77" s="37"/>
      <c r="BR77" s="37"/>
      <c r="BS77" s="31"/>
    </row>
    <row r="78" spans="13:71" s="2" customFormat="1" x14ac:dyDescent="0.2">
      <c r="M78" s="64"/>
      <c r="Q78" s="64"/>
      <c r="R78" s="37"/>
      <c r="S78" s="37"/>
      <c r="T78" s="37"/>
      <c r="U78" s="63"/>
      <c r="V78" s="37"/>
      <c r="AL78" s="37"/>
      <c r="AM78" s="37"/>
      <c r="AN78" s="37"/>
      <c r="AO78" s="37"/>
      <c r="AZ78" s="37"/>
      <c r="BA78" s="37"/>
      <c r="BB78" s="37"/>
      <c r="BC78" s="37"/>
      <c r="BD78" s="37"/>
      <c r="BL78" s="37"/>
      <c r="BM78" s="37"/>
      <c r="BN78" s="37"/>
      <c r="BO78" s="37"/>
      <c r="BP78" s="37"/>
      <c r="BQ78" s="37"/>
      <c r="BR78" s="37"/>
      <c r="BS78" s="31"/>
    </row>
    <row r="79" spans="13:71" s="2" customFormat="1" x14ac:dyDescent="0.2">
      <c r="M79" s="64"/>
      <c r="Q79" s="64"/>
      <c r="R79" s="37"/>
      <c r="S79" s="37"/>
      <c r="T79" s="37"/>
      <c r="U79" s="63"/>
      <c r="V79" s="37"/>
      <c r="AL79" s="37"/>
      <c r="AM79" s="37"/>
      <c r="AN79" s="37"/>
      <c r="AO79" s="37"/>
      <c r="AZ79" s="37"/>
      <c r="BA79" s="37"/>
      <c r="BB79" s="37"/>
      <c r="BC79" s="37"/>
      <c r="BD79" s="37"/>
      <c r="BL79" s="37"/>
      <c r="BM79" s="37"/>
      <c r="BN79" s="37"/>
      <c r="BO79" s="37"/>
      <c r="BP79" s="37"/>
      <c r="BQ79" s="37"/>
      <c r="BR79" s="37"/>
      <c r="BS79" s="31"/>
    </row>
    <row r="80" spans="13:71" s="2" customFormat="1" x14ac:dyDescent="0.2">
      <c r="M80" s="64"/>
      <c r="Q80" s="64"/>
      <c r="R80" s="37"/>
      <c r="S80" s="37"/>
      <c r="T80" s="37"/>
      <c r="U80" s="63"/>
      <c r="V80" s="37"/>
      <c r="AL80" s="37"/>
      <c r="AM80" s="37"/>
      <c r="AN80" s="37"/>
      <c r="AO80" s="37"/>
      <c r="AZ80" s="37"/>
      <c r="BA80" s="37"/>
      <c r="BB80" s="37"/>
      <c r="BC80" s="37"/>
      <c r="BD80" s="37"/>
      <c r="BL80" s="37"/>
      <c r="BM80" s="37"/>
      <c r="BN80" s="37"/>
      <c r="BO80" s="37"/>
      <c r="BP80" s="37"/>
      <c r="BQ80" s="37"/>
      <c r="BR80" s="37"/>
      <c r="BS80" s="31"/>
    </row>
    <row r="81" spans="13:71" s="2" customFormat="1" x14ac:dyDescent="0.2">
      <c r="M81" s="64"/>
      <c r="Q81" s="64"/>
      <c r="R81" s="37"/>
      <c r="S81" s="37"/>
      <c r="T81" s="37"/>
      <c r="U81" s="63"/>
      <c r="V81" s="37"/>
      <c r="AL81" s="37"/>
      <c r="AM81" s="37"/>
      <c r="AN81" s="37"/>
      <c r="AO81" s="37"/>
      <c r="AZ81" s="37"/>
      <c r="BA81" s="37"/>
      <c r="BB81" s="37"/>
      <c r="BC81" s="37"/>
      <c r="BD81" s="37"/>
      <c r="BL81" s="37"/>
      <c r="BM81" s="37"/>
      <c r="BN81" s="37"/>
      <c r="BO81" s="37"/>
      <c r="BP81" s="37"/>
      <c r="BQ81" s="37"/>
      <c r="BR81" s="37"/>
      <c r="BS81" s="31"/>
    </row>
    <row r="82" spans="13:71" s="2" customFormat="1" x14ac:dyDescent="0.2">
      <c r="M82" s="64"/>
      <c r="Q82" s="64"/>
      <c r="R82" s="37"/>
      <c r="S82" s="37"/>
      <c r="T82" s="37"/>
      <c r="U82" s="63"/>
      <c r="V82" s="37"/>
      <c r="AL82" s="37"/>
      <c r="AM82" s="37"/>
      <c r="AN82" s="37"/>
      <c r="AO82" s="37"/>
      <c r="AZ82" s="37"/>
      <c r="BA82" s="37"/>
      <c r="BB82" s="37"/>
      <c r="BC82" s="37"/>
      <c r="BD82" s="37"/>
      <c r="BL82" s="37"/>
      <c r="BM82" s="37"/>
      <c r="BN82" s="37"/>
      <c r="BO82" s="37"/>
      <c r="BP82" s="37"/>
      <c r="BQ82" s="37"/>
      <c r="BR82" s="37"/>
      <c r="BS82" s="31"/>
    </row>
    <row r="83" spans="13:71" s="2" customFormat="1" x14ac:dyDescent="0.2">
      <c r="M83" s="64"/>
      <c r="Q83" s="64"/>
      <c r="R83" s="37"/>
      <c r="S83" s="37"/>
      <c r="T83" s="37"/>
      <c r="U83" s="63"/>
      <c r="V83" s="37"/>
      <c r="AL83" s="37"/>
      <c r="AM83" s="37"/>
      <c r="AN83" s="37"/>
      <c r="AO83" s="37"/>
      <c r="AZ83" s="37"/>
      <c r="BA83" s="37"/>
      <c r="BB83" s="37"/>
      <c r="BC83" s="37"/>
      <c r="BD83" s="37"/>
      <c r="BL83" s="37"/>
      <c r="BM83" s="37"/>
      <c r="BN83" s="37"/>
      <c r="BO83" s="37"/>
      <c r="BP83" s="37"/>
      <c r="BQ83" s="37"/>
      <c r="BR83" s="37"/>
      <c r="BS83" s="31"/>
    </row>
    <row r="84" spans="13:71" s="2" customFormat="1" x14ac:dyDescent="0.2">
      <c r="M84" s="64"/>
      <c r="Q84" s="64"/>
      <c r="R84" s="37"/>
      <c r="S84" s="37"/>
      <c r="T84" s="37"/>
      <c r="U84" s="63"/>
      <c r="V84" s="37"/>
      <c r="AL84" s="37"/>
      <c r="AM84" s="37"/>
      <c r="AN84" s="37"/>
      <c r="AO84" s="37"/>
      <c r="AZ84" s="37"/>
      <c r="BA84" s="37"/>
      <c r="BB84" s="37"/>
      <c r="BC84" s="37"/>
      <c r="BD84" s="37"/>
      <c r="BL84" s="37"/>
      <c r="BM84" s="37"/>
      <c r="BN84" s="37"/>
      <c r="BO84" s="37"/>
      <c r="BP84" s="37"/>
      <c r="BQ84" s="37"/>
      <c r="BR84" s="37"/>
      <c r="BS84" s="31"/>
    </row>
    <row r="85" spans="13:71" s="2" customFormat="1" x14ac:dyDescent="0.2">
      <c r="M85" s="64"/>
      <c r="Q85" s="64"/>
      <c r="R85" s="37"/>
      <c r="S85" s="37"/>
      <c r="T85" s="37"/>
      <c r="U85" s="63"/>
      <c r="V85" s="37"/>
      <c r="AL85" s="37"/>
      <c r="AM85" s="37"/>
      <c r="AN85" s="37"/>
      <c r="AO85" s="37"/>
      <c r="AZ85" s="37"/>
      <c r="BA85" s="37"/>
      <c r="BB85" s="37"/>
      <c r="BC85" s="37"/>
      <c r="BD85" s="37"/>
      <c r="BL85" s="37"/>
      <c r="BM85" s="37"/>
      <c r="BN85" s="37"/>
      <c r="BO85" s="37"/>
      <c r="BP85" s="37"/>
      <c r="BQ85" s="37"/>
      <c r="BR85" s="37"/>
      <c r="BS85" s="31"/>
    </row>
    <row r="86" spans="13:71" s="2" customFormat="1" x14ac:dyDescent="0.2">
      <c r="M86" s="64"/>
      <c r="Q86" s="64"/>
      <c r="R86" s="37"/>
      <c r="S86" s="37"/>
      <c r="T86" s="37"/>
      <c r="U86" s="63"/>
      <c r="V86" s="37"/>
      <c r="AL86" s="37"/>
      <c r="AM86" s="37"/>
      <c r="AN86" s="37"/>
      <c r="AO86" s="37"/>
      <c r="AZ86" s="37"/>
      <c r="BA86" s="37"/>
      <c r="BB86" s="37"/>
      <c r="BC86" s="37"/>
      <c r="BD86" s="37"/>
      <c r="BL86" s="37"/>
      <c r="BM86" s="37"/>
      <c r="BN86" s="37"/>
      <c r="BO86" s="37"/>
      <c r="BP86" s="37"/>
      <c r="BQ86" s="37"/>
      <c r="BR86" s="37"/>
      <c r="BS86" s="31"/>
    </row>
    <row r="87" spans="13:71" s="2" customFormat="1" x14ac:dyDescent="0.2">
      <c r="M87" s="64"/>
      <c r="Q87" s="64"/>
      <c r="R87" s="37"/>
      <c r="S87" s="37"/>
      <c r="T87" s="37"/>
      <c r="U87" s="63"/>
      <c r="V87" s="37"/>
      <c r="AL87" s="37"/>
      <c r="AM87" s="37"/>
      <c r="AN87" s="37"/>
      <c r="AO87" s="37"/>
      <c r="AZ87" s="37"/>
      <c r="BA87" s="37"/>
      <c r="BB87" s="37"/>
      <c r="BC87" s="37"/>
      <c r="BD87" s="37"/>
      <c r="BL87" s="37"/>
      <c r="BM87" s="37"/>
      <c r="BN87" s="37"/>
      <c r="BO87" s="37"/>
      <c r="BP87" s="37"/>
      <c r="BQ87" s="37"/>
      <c r="BR87" s="37"/>
      <c r="BS87" s="31"/>
    </row>
    <row r="88" spans="13:71" s="2" customFormat="1" x14ac:dyDescent="0.2">
      <c r="M88" s="64"/>
      <c r="Q88" s="64"/>
      <c r="R88" s="37"/>
      <c r="S88" s="37"/>
      <c r="T88" s="37"/>
      <c r="U88" s="63"/>
      <c r="V88" s="37"/>
      <c r="AL88" s="37"/>
      <c r="AM88" s="37"/>
      <c r="AN88" s="37"/>
      <c r="AO88" s="37"/>
      <c r="AZ88" s="37"/>
      <c r="BA88" s="37"/>
      <c r="BB88" s="37"/>
      <c r="BC88" s="37"/>
      <c r="BD88" s="37"/>
      <c r="BL88" s="37"/>
      <c r="BM88" s="37"/>
      <c r="BN88" s="37"/>
      <c r="BO88" s="37"/>
      <c r="BP88" s="37"/>
      <c r="BQ88" s="37"/>
      <c r="BR88" s="37"/>
      <c r="BS88" s="31"/>
    </row>
    <row r="89" spans="13:71" s="2" customFormat="1" x14ac:dyDescent="0.2">
      <c r="M89" s="64"/>
      <c r="Q89" s="64"/>
      <c r="R89" s="37"/>
      <c r="S89" s="37"/>
      <c r="T89" s="37"/>
      <c r="U89" s="63"/>
      <c r="V89" s="37"/>
      <c r="AL89" s="37"/>
      <c r="AM89" s="37"/>
      <c r="AN89" s="37"/>
      <c r="AO89" s="37"/>
      <c r="AZ89" s="37"/>
      <c r="BA89" s="37"/>
      <c r="BB89" s="37"/>
      <c r="BC89" s="37"/>
      <c r="BD89" s="37"/>
      <c r="BL89" s="37"/>
      <c r="BM89" s="37"/>
      <c r="BN89" s="37"/>
      <c r="BO89" s="37"/>
      <c r="BP89" s="37"/>
      <c r="BQ89" s="37"/>
      <c r="BR89" s="37"/>
      <c r="BS89" s="31"/>
    </row>
    <row r="90" spans="13:71" s="2" customFormat="1" x14ac:dyDescent="0.2">
      <c r="M90" s="64"/>
      <c r="Q90" s="64"/>
      <c r="R90" s="37"/>
      <c r="S90" s="37"/>
      <c r="T90" s="37"/>
      <c r="U90" s="63"/>
      <c r="V90" s="37"/>
      <c r="AL90" s="37"/>
      <c r="AM90" s="37"/>
      <c r="AN90" s="37"/>
      <c r="AO90" s="37"/>
      <c r="AZ90" s="37"/>
      <c r="BA90" s="37"/>
      <c r="BB90" s="37"/>
      <c r="BC90" s="37"/>
      <c r="BD90" s="37"/>
      <c r="BL90" s="37"/>
      <c r="BM90" s="37"/>
      <c r="BN90" s="37"/>
      <c r="BO90" s="37"/>
      <c r="BP90" s="37"/>
      <c r="BQ90" s="37"/>
      <c r="BR90" s="37"/>
      <c r="BS90" s="31"/>
    </row>
    <row r="91" spans="13:71" s="2" customFormat="1" x14ac:dyDescent="0.2">
      <c r="M91" s="64"/>
      <c r="Q91" s="64"/>
      <c r="R91" s="37"/>
      <c r="S91" s="37"/>
      <c r="T91" s="37"/>
      <c r="U91" s="63"/>
      <c r="V91" s="37"/>
      <c r="AL91" s="37"/>
      <c r="AM91" s="37"/>
      <c r="AN91" s="37"/>
      <c r="AO91" s="37"/>
      <c r="AZ91" s="37"/>
      <c r="BA91" s="37"/>
      <c r="BB91" s="37"/>
      <c r="BC91" s="37"/>
      <c r="BD91" s="37"/>
      <c r="BL91" s="37"/>
      <c r="BM91" s="37"/>
      <c r="BN91" s="37"/>
      <c r="BO91" s="37"/>
      <c r="BP91" s="37"/>
      <c r="BQ91" s="37"/>
      <c r="BR91" s="37"/>
      <c r="BS91" s="31"/>
    </row>
    <row r="92" spans="13:71" s="2" customFormat="1" x14ac:dyDescent="0.2">
      <c r="M92" s="64"/>
      <c r="Q92" s="64"/>
      <c r="R92" s="37"/>
      <c r="S92" s="37"/>
      <c r="T92" s="37"/>
      <c r="U92" s="63"/>
      <c r="V92" s="37"/>
      <c r="AL92" s="37"/>
      <c r="AM92" s="37"/>
      <c r="AN92" s="37"/>
      <c r="AO92" s="37"/>
      <c r="AZ92" s="37"/>
      <c r="BA92" s="37"/>
      <c r="BB92" s="37"/>
      <c r="BC92" s="37"/>
      <c r="BD92" s="37"/>
      <c r="BL92" s="37"/>
      <c r="BM92" s="37"/>
      <c r="BN92" s="37"/>
      <c r="BO92" s="37"/>
      <c r="BP92" s="37"/>
      <c r="BQ92" s="37"/>
      <c r="BR92" s="37"/>
      <c r="BS92" s="31"/>
    </row>
    <row r="93" spans="13:71" s="2" customFormat="1" x14ac:dyDescent="0.2">
      <c r="M93" s="64"/>
      <c r="Q93" s="64"/>
      <c r="R93" s="37"/>
      <c r="S93" s="37"/>
      <c r="T93" s="37"/>
      <c r="U93" s="63"/>
      <c r="V93" s="37"/>
      <c r="AL93" s="37"/>
      <c r="AM93" s="37"/>
      <c r="AN93" s="37"/>
      <c r="AO93" s="37"/>
      <c r="AZ93" s="37"/>
      <c r="BA93" s="37"/>
      <c r="BB93" s="37"/>
      <c r="BC93" s="37"/>
      <c r="BD93" s="37"/>
      <c r="BL93" s="37"/>
      <c r="BM93" s="37"/>
      <c r="BN93" s="37"/>
      <c r="BO93" s="37"/>
      <c r="BP93" s="37"/>
      <c r="BQ93" s="37"/>
      <c r="BR93" s="37"/>
      <c r="BS93" s="31"/>
    </row>
    <row r="94" spans="13:71" s="2" customFormat="1" x14ac:dyDescent="0.2">
      <c r="M94" s="64"/>
      <c r="Q94" s="64"/>
      <c r="R94" s="37"/>
      <c r="S94" s="37"/>
      <c r="T94" s="37"/>
      <c r="U94" s="63"/>
      <c r="V94" s="37"/>
      <c r="AL94" s="37"/>
      <c r="AM94" s="37"/>
      <c r="AN94" s="37"/>
      <c r="AO94" s="37"/>
      <c r="AZ94" s="37"/>
      <c r="BA94" s="37"/>
      <c r="BB94" s="37"/>
      <c r="BC94" s="37"/>
      <c r="BD94" s="37"/>
      <c r="BL94" s="37"/>
      <c r="BM94" s="37"/>
      <c r="BN94" s="37"/>
      <c r="BO94" s="37"/>
      <c r="BP94" s="37"/>
      <c r="BQ94" s="37"/>
      <c r="BR94" s="37"/>
      <c r="BS94" s="31"/>
    </row>
    <row r="95" spans="13:71" s="2" customFormat="1" x14ac:dyDescent="0.2">
      <c r="M95" s="64"/>
      <c r="Q95" s="64"/>
      <c r="R95" s="37"/>
      <c r="S95" s="37"/>
      <c r="T95" s="37"/>
      <c r="U95" s="63"/>
      <c r="V95" s="37"/>
      <c r="AL95" s="37"/>
      <c r="AM95" s="37"/>
      <c r="AN95" s="37"/>
      <c r="AO95" s="37"/>
      <c r="AZ95" s="37"/>
      <c r="BA95" s="37"/>
      <c r="BB95" s="37"/>
      <c r="BC95" s="37"/>
      <c r="BD95" s="37"/>
      <c r="BL95" s="37"/>
      <c r="BM95" s="37"/>
      <c r="BN95" s="37"/>
      <c r="BO95" s="37"/>
      <c r="BP95" s="37"/>
      <c r="BQ95" s="37"/>
      <c r="BR95" s="37"/>
      <c r="BS95" s="31"/>
    </row>
    <row r="96" spans="13:71" s="2" customFormat="1" x14ac:dyDescent="0.2">
      <c r="M96" s="64"/>
      <c r="Q96" s="64"/>
      <c r="R96" s="37"/>
      <c r="S96" s="37"/>
      <c r="T96" s="37"/>
      <c r="U96" s="63"/>
      <c r="V96" s="37"/>
      <c r="AL96" s="37"/>
      <c r="AM96" s="37"/>
      <c r="AN96" s="37"/>
      <c r="AO96" s="37"/>
      <c r="AZ96" s="37"/>
      <c r="BA96" s="37"/>
      <c r="BB96" s="37"/>
      <c r="BC96" s="37"/>
      <c r="BD96" s="37"/>
      <c r="BL96" s="37"/>
      <c r="BM96" s="37"/>
      <c r="BN96" s="37"/>
      <c r="BO96" s="37"/>
      <c r="BP96" s="37"/>
      <c r="BQ96" s="37"/>
      <c r="BR96" s="37"/>
      <c r="BS96" s="31"/>
    </row>
    <row r="97" spans="13:71" s="2" customFormat="1" x14ac:dyDescent="0.2">
      <c r="M97" s="64"/>
      <c r="Q97" s="64"/>
      <c r="R97" s="37"/>
      <c r="S97" s="37"/>
      <c r="T97" s="37"/>
      <c r="U97" s="63"/>
      <c r="V97" s="37"/>
      <c r="AL97" s="37"/>
      <c r="AM97" s="37"/>
      <c r="AN97" s="37"/>
      <c r="AO97" s="37"/>
      <c r="AZ97" s="37"/>
      <c r="BA97" s="37"/>
      <c r="BB97" s="37"/>
      <c r="BC97" s="37"/>
      <c r="BD97" s="37"/>
      <c r="BL97" s="37"/>
      <c r="BM97" s="37"/>
      <c r="BN97" s="37"/>
      <c r="BO97" s="37"/>
      <c r="BP97" s="37"/>
      <c r="BQ97" s="37"/>
      <c r="BR97" s="37"/>
      <c r="BS97" s="31"/>
    </row>
    <row r="98" spans="13:71" s="2" customFormat="1" x14ac:dyDescent="0.2">
      <c r="M98" s="64"/>
      <c r="Q98" s="64"/>
      <c r="R98" s="37"/>
      <c r="S98" s="37"/>
      <c r="T98" s="37"/>
      <c r="U98" s="63"/>
      <c r="V98" s="37"/>
      <c r="AL98" s="37"/>
      <c r="AM98" s="37"/>
      <c r="AN98" s="37"/>
      <c r="AO98" s="37"/>
      <c r="AZ98" s="37"/>
      <c r="BA98" s="37"/>
      <c r="BB98" s="37"/>
      <c r="BC98" s="37"/>
      <c r="BD98" s="37"/>
      <c r="BL98" s="37"/>
      <c r="BM98" s="37"/>
      <c r="BN98" s="37"/>
      <c r="BO98" s="37"/>
      <c r="BP98" s="37"/>
      <c r="BQ98" s="37"/>
      <c r="BR98" s="37"/>
      <c r="BS98" s="31"/>
    </row>
    <row r="99" spans="13:71" s="2" customFormat="1" x14ac:dyDescent="0.2">
      <c r="M99" s="64"/>
      <c r="Q99" s="64"/>
      <c r="R99" s="37"/>
      <c r="S99" s="37"/>
      <c r="T99" s="37"/>
      <c r="U99" s="63"/>
      <c r="V99" s="37"/>
      <c r="AL99" s="37"/>
      <c r="AM99" s="37"/>
      <c r="AN99" s="37"/>
      <c r="AO99" s="37"/>
      <c r="AZ99" s="37"/>
      <c r="BA99" s="37"/>
      <c r="BB99" s="37"/>
      <c r="BC99" s="37"/>
      <c r="BD99" s="37"/>
      <c r="BL99" s="37"/>
      <c r="BM99" s="37"/>
      <c r="BN99" s="37"/>
      <c r="BO99" s="37"/>
      <c r="BP99" s="37"/>
      <c r="BQ99" s="37"/>
      <c r="BR99" s="37"/>
      <c r="BS99" s="31"/>
    </row>
    <row r="100" spans="13:71" s="2" customFormat="1" x14ac:dyDescent="0.2">
      <c r="M100" s="64"/>
      <c r="Q100" s="64"/>
      <c r="R100" s="37"/>
      <c r="S100" s="37"/>
      <c r="T100" s="37"/>
      <c r="U100" s="63"/>
      <c r="V100" s="37"/>
      <c r="AL100" s="37"/>
      <c r="AM100" s="37"/>
      <c r="AN100" s="37"/>
      <c r="AO100" s="37"/>
      <c r="AZ100" s="37"/>
      <c r="BA100" s="37"/>
      <c r="BB100" s="37"/>
      <c r="BC100" s="37"/>
      <c r="BD100" s="37"/>
      <c r="BL100" s="37"/>
      <c r="BM100" s="37"/>
      <c r="BN100" s="37"/>
      <c r="BO100" s="37"/>
      <c r="BP100" s="37"/>
      <c r="BQ100" s="37"/>
      <c r="BR100" s="37"/>
      <c r="BS100" s="31"/>
    </row>
    <row r="101" spans="13:71" s="2" customFormat="1" x14ac:dyDescent="0.2">
      <c r="M101" s="64"/>
      <c r="Q101" s="64"/>
      <c r="R101" s="37"/>
      <c r="S101" s="37"/>
      <c r="T101" s="37"/>
      <c r="U101" s="63"/>
      <c r="V101" s="37"/>
      <c r="AL101" s="37"/>
      <c r="AM101" s="37"/>
      <c r="AN101" s="37"/>
      <c r="AO101" s="37"/>
      <c r="AZ101" s="37"/>
      <c r="BA101" s="37"/>
      <c r="BB101" s="37"/>
      <c r="BC101" s="37"/>
      <c r="BD101" s="37"/>
      <c r="BL101" s="37"/>
      <c r="BM101" s="37"/>
      <c r="BN101" s="37"/>
      <c r="BO101" s="37"/>
      <c r="BP101" s="37"/>
      <c r="BQ101" s="37"/>
      <c r="BR101" s="37"/>
      <c r="BS101" s="31"/>
    </row>
    <row r="102" spans="13:71" s="2" customFormat="1" x14ac:dyDescent="0.2">
      <c r="M102" s="64"/>
      <c r="Q102" s="64"/>
      <c r="R102" s="37"/>
      <c r="S102" s="37"/>
      <c r="T102" s="37"/>
      <c r="U102" s="63"/>
      <c r="V102" s="37"/>
      <c r="AL102" s="37"/>
      <c r="AM102" s="37"/>
      <c r="AN102" s="37"/>
      <c r="AO102" s="37"/>
      <c r="AZ102" s="37"/>
      <c r="BA102" s="37"/>
      <c r="BB102" s="37"/>
      <c r="BC102" s="37"/>
      <c r="BD102" s="37"/>
      <c r="BL102" s="37"/>
      <c r="BM102" s="37"/>
      <c r="BN102" s="37"/>
      <c r="BO102" s="37"/>
      <c r="BP102" s="37"/>
      <c r="BQ102" s="37"/>
      <c r="BR102" s="37"/>
      <c r="BS102" s="31"/>
    </row>
    <row r="103" spans="13:71" s="2" customFormat="1" x14ac:dyDescent="0.2">
      <c r="M103" s="64"/>
      <c r="Q103" s="64"/>
      <c r="R103" s="37"/>
      <c r="S103" s="37"/>
      <c r="T103" s="37"/>
      <c r="U103" s="63"/>
      <c r="V103" s="37"/>
      <c r="AL103" s="37"/>
      <c r="AM103" s="37"/>
      <c r="AN103" s="37"/>
      <c r="AO103" s="37"/>
      <c r="AZ103" s="37"/>
      <c r="BA103" s="37"/>
      <c r="BB103" s="37"/>
      <c r="BC103" s="37"/>
      <c r="BD103" s="37"/>
      <c r="BL103" s="37"/>
      <c r="BM103" s="37"/>
      <c r="BN103" s="37"/>
      <c r="BO103" s="37"/>
      <c r="BP103" s="37"/>
      <c r="BQ103" s="37"/>
      <c r="BR103" s="37"/>
      <c r="BS103" s="31"/>
    </row>
    <row r="104" spans="13:71" s="2" customFormat="1" x14ac:dyDescent="0.2">
      <c r="M104" s="64"/>
      <c r="Q104" s="64"/>
      <c r="R104" s="37"/>
      <c r="S104" s="37"/>
      <c r="T104" s="37"/>
      <c r="U104" s="63"/>
      <c r="V104" s="37"/>
      <c r="AL104" s="37"/>
      <c r="AM104" s="37"/>
      <c r="AN104" s="37"/>
      <c r="AO104" s="37"/>
      <c r="AZ104" s="37"/>
      <c r="BA104" s="37"/>
      <c r="BB104" s="37"/>
      <c r="BC104" s="37"/>
      <c r="BD104" s="37"/>
      <c r="BL104" s="37"/>
      <c r="BM104" s="37"/>
      <c r="BN104" s="37"/>
      <c r="BO104" s="37"/>
      <c r="BP104" s="37"/>
      <c r="BQ104" s="37"/>
      <c r="BR104" s="37"/>
      <c r="BS104" s="31"/>
    </row>
    <row r="105" spans="13:71" s="2" customFormat="1" x14ac:dyDescent="0.2">
      <c r="M105" s="64"/>
      <c r="Q105" s="64"/>
      <c r="R105" s="37"/>
      <c r="S105" s="37"/>
      <c r="T105" s="37"/>
      <c r="U105" s="63"/>
      <c r="V105" s="37"/>
      <c r="AL105" s="37"/>
      <c r="AM105" s="37"/>
      <c r="AN105" s="37"/>
      <c r="AO105" s="37"/>
      <c r="AZ105" s="37"/>
      <c r="BA105" s="37"/>
      <c r="BB105" s="37"/>
      <c r="BC105" s="37"/>
      <c r="BD105" s="37"/>
      <c r="BL105" s="37"/>
      <c r="BM105" s="37"/>
      <c r="BN105" s="37"/>
      <c r="BO105" s="37"/>
      <c r="BP105" s="37"/>
      <c r="BQ105" s="37"/>
      <c r="BR105" s="37"/>
      <c r="BS105" s="31"/>
    </row>
    <row r="106" spans="13:71" s="2" customFormat="1" x14ac:dyDescent="0.2">
      <c r="M106" s="64"/>
      <c r="Q106" s="64"/>
      <c r="R106" s="37"/>
      <c r="S106" s="37"/>
      <c r="T106" s="37"/>
      <c r="U106" s="63"/>
      <c r="V106" s="37"/>
      <c r="AL106" s="37"/>
      <c r="AM106" s="37"/>
      <c r="AN106" s="37"/>
      <c r="AO106" s="37"/>
      <c r="AZ106" s="37"/>
      <c r="BA106" s="37"/>
      <c r="BB106" s="37"/>
      <c r="BC106" s="37"/>
      <c r="BD106" s="37"/>
      <c r="BL106" s="37"/>
      <c r="BM106" s="37"/>
      <c r="BN106" s="37"/>
      <c r="BO106" s="37"/>
      <c r="BP106" s="37"/>
      <c r="BQ106" s="37"/>
      <c r="BR106" s="37"/>
      <c r="BS106" s="31"/>
    </row>
    <row r="107" spans="13:71" s="2" customFormat="1" x14ac:dyDescent="0.2">
      <c r="M107" s="64"/>
      <c r="Q107" s="64"/>
      <c r="R107" s="37"/>
      <c r="S107" s="37"/>
      <c r="T107" s="37"/>
      <c r="U107" s="63"/>
      <c r="V107" s="37"/>
      <c r="AL107" s="37"/>
      <c r="AM107" s="37"/>
      <c r="AN107" s="37"/>
      <c r="AO107" s="37"/>
      <c r="AZ107" s="37"/>
      <c r="BA107" s="37"/>
      <c r="BB107" s="37"/>
      <c r="BC107" s="37"/>
      <c r="BD107" s="37"/>
      <c r="BL107" s="37"/>
      <c r="BM107" s="37"/>
      <c r="BN107" s="37"/>
      <c r="BO107" s="37"/>
      <c r="BP107" s="37"/>
      <c r="BQ107" s="37"/>
      <c r="BR107" s="37"/>
      <c r="BS107" s="31"/>
    </row>
    <row r="108" spans="13:71" s="2" customFormat="1" x14ac:dyDescent="0.2">
      <c r="M108" s="64"/>
      <c r="Q108" s="64"/>
      <c r="R108" s="37"/>
      <c r="S108" s="37"/>
      <c r="T108" s="37"/>
      <c r="U108" s="63"/>
      <c r="V108" s="37"/>
      <c r="AL108" s="37"/>
      <c r="AM108" s="37"/>
      <c r="AN108" s="37"/>
      <c r="AO108" s="37"/>
      <c r="AZ108" s="37"/>
      <c r="BA108" s="37"/>
      <c r="BB108" s="37"/>
      <c r="BC108" s="37"/>
      <c r="BD108" s="37"/>
      <c r="BL108" s="37"/>
      <c r="BM108" s="37"/>
      <c r="BN108" s="37"/>
      <c r="BO108" s="37"/>
      <c r="BP108" s="37"/>
      <c r="BQ108" s="37"/>
      <c r="BR108" s="37"/>
      <c r="BS108" s="31"/>
    </row>
    <row r="109" spans="13:71" s="2" customFormat="1" x14ac:dyDescent="0.2">
      <c r="M109" s="64"/>
      <c r="Q109" s="64"/>
      <c r="R109" s="37"/>
      <c r="S109" s="37"/>
      <c r="T109" s="37"/>
      <c r="U109" s="63"/>
      <c r="V109" s="37"/>
      <c r="AL109" s="37"/>
      <c r="AM109" s="37"/>
      <c r="AN109" s="37"/>
      <c r="AO109" s="37"/>
      <c r="AZ109" s="37"/>
      <c r="BA109" s="37"/>
      <c r="BB109" s="37"/>
      <c r="BC109" s="37"/>
      <c r="BD109" s="37"/>
      <c r="BL109" s="37"/>
      <c r="BM109" s="37"/>
      <c r="BN109" s="37"/>
      <c r="BO109" s="37"/>
      <c r="BP109" s="37"/>
      <c r="BQ109" s="37"/>
      <c r="BR109" s="37"/>
      <c r="BS109" s="31"/>
    </row>
    <row r="110" spans="13:71" s="2" customFormat="1" x14ac:dyDescent="0.2">
      <c r="M110" s="64"/>
      <c r="Q110" s="64"/>
      <c r="R110" s="37"/>
      <c r="S110" s="37"/>
      <c r="T110" s="37"/>
      <c r="U110" s="63"/>
      <c r="V110" s="37"/>
      <c r="AL110" s="37"/>
      <c r="AM110" s="37"/>
      <c r="AN110" s="37"/>
      <c r="AO110" s="37"/>
      <c r="AZ110" s="37"/>
      <c r="BA110" s="37"/>
      <c r="BB110" s="37"/>
      <c r="BC110" s="37"/>
      <c r="BD110" s="37"/>
      <c r="BL110" s="37"/>
      <c r="BM110" s="37"/>
      <c r="BN110" s="37"/>
      <c r="BO110" s="37"/>
      <c r="BP110" s="37"/>
      <c r="BQ110" s="37"/>
      <c r="BR110" s="37"/>
      <c r="BS110" s="31"/>
    </row>
    <row r="111" spans="13:71" s="2" customFormat="1" x14ac:dyDescent="0.2">
      <c r="M111" s="64"/>
      <c r="Q111" s="64"/>
      <c r="R111" s="37"/>
      <c r="S111" s="37"/>
      <c r="T111" s="37"/>
      <c r="U111" s="63"/>
      <c r="V111" s="37"/>
      <c r="AL111" s="37"/>
      <c r="AM111" s="37"/>
      <c r="AN111" s="37"/>
      <c r="AO111" s="37"/>
      <c r="AZ111" s="37"/>
      <c r="BA111" s="37"/>
      <c r="BB111" s="37"/>
      <c r="BC111" s="37"/>
      <c r="BD111" s="37"/>
      <c r="BL111" s="37"/>
      <c r="BM111" s="37"/>
      <c r="BN111" s="37"/>
      <c r="BO111" s="37"/>
      <c r="BP111" s="37"/>
      <c r="BQ111" s="37"/>
      <c r="BR111" s="37"/>
      <c r="BS111" s="31"/>
    </row>
    <row r="112" spans="13:71" s="2" customFormat="1" x14ac:dyDescent="0.2">
      <c r="M112" s="64"/>
      <c r="Q112" s="64"/>
      <c r="R112" s="37"/>
      <c r="S112" s="37"/>
      <c r="T112" s="37"/>
      <c r="U112" s="63"/>
      <c r="V112" s="37"/>
      <c r="AL112" s="37"/>
      <c r="AM112" s="37"/>
      <c r="AN112" s="37"/>
      <c r="AO112" s="37"/>
      <c r="AZ112" s="37"/>
      <c r="BA112" s="37"/>
      <c r="BB112" s="37"/>
      <c r="BC112" s="37"/>
      <c r="BD112" s="37"/>
      <c r="BL112" s="37"/>
      <c r="BM112" s="37"/>
      <c r="BN112" s="37"/>
      <c r="BO112" s="37"/>
      <c r="BP112" s="37"/>
      <c r="BQ112" s="37"/>
      <c r="BR112" s="37"/>
      <c r="BS112" s="31"/>
    </row>
    <row r="113" spans="13:71" s="2" customFormat="1" x14ac:dyDescent="0.2">
      <c r="M113" s="64"/>
      <c r="Q113" s="64"/>
      <c r="R113" s="37"/>
      <c r="S113" s="37"/>
      <c r="T113" s="37"/>
      <c r="U113" s="63"/>
      <c r="V113" s="37"/>
      <c r="AL113" s="37"/>
      <c r="AM113" s="37"/>
      <c r="AN113" s="37"/>
      <c r="AO113" s="37"/>
      <c r="AZ113" s="37"/>
      <c r="BA113" s="37"/>
      <c r="BB113" s="37"/>
      <c r="BC113" s="37"/>
      <c r="BD113" s="37"/>
      <c r="BL113" s="37"/>
      <c r="BM113" s="37"/>
      <c r="BN113" s="37"/>
      <c r="BO113" s="37"/>
      <c r="BP113" s="37"/>
      <c r="BQ113" s="37"/>
      <c r="BR113" s="37"/>
      <c r="BS113" s="31"/>
    </row>
    <row r="114" spans="13:71" s="2" customFormat="1" x14ac:dyDescent="0.2">
      <c r="M114" s="64"/>
      <c r="Q114" s="64"/>
      <c r="R114" s="37"/>
      <c r="S114" s="37"/>
      <c r="T114" s="37"/>
      <c r="U114" s="63"/>
      <c r="V114" s="37"/>
      <c r="AL114" s="37"/>
      <c r="AM114" s="37"/>
      <c r="AN114" s="37"/>
      <c r="AO114" s="37"/>
      <c r="AZ114" s="37"/>
      <c r="BA114" s="37"/>
      <c r="BB114" s="37"/>
      <c r="BC114" s="37"/>
      <c r="BD114" s="37"/>
      <c r="BL114" s="37"/>
      <c r="BM114" s="37"/>
      <c r="BN114" s="37"/>
      <c r="BO114" s="37"/>
      <c r="BP114" s="37"/>
      <c r="BQ114" s="37"/>
      <c r="BR114" s="37"/>
      <c r="BS114" s="31"/>
    </row>
    <row r="115" spans="13:71" s="2" customFormat="1" x14ac:dyDescent="0.2">
      <c r="M115" s="64"/>
      <c r="Q115" s="64"/>
      <c r="R115" s="37"/>
      <c r="S115" s="37"/>
      <c r="T115" s="37"/>
      <c r="U115" s="63"/>
      <c r="V115" s="37"/>
      <c r="AL115" s="37"/>
      <c r="AM115" s="37"/>
      <c r="AN115" s="37"/>
      <c r="AO115" s="37"/>
      <c r="AZ115" s="37"/>
      <c r="BA115" s="37"/>
      <c r="BB115" s="37"/>
      <c r="BC115" s="37"/>
      <c r="BD115" s="37"/>
      <c r="BL115" s="37"/>
      <c r="BM115" s="37"/>
      <c r="BN115" s="37"/>
      <c r="BO115" s="37"/>
      <c r="BP115" s="37"/>
      <c r="BQ115" s="37"/>
      <c r="BR115" s="37"/>
      <c r="BS115" s="31"/>
    </row>
    <row r="116" spans="13:71" s="2" customFormat="1" x14ac:dyDescent="0.2">
      <c r="M116" s="64"/>
      <c r="Q116" s="64"/>
      <c r="R116" s="37"/>
      <c r="S116" s="37"/>
      <c r="T116" s="37"/>
      <c r="U116" s="63"/>
      <c r="V116" s="37"/>
      <c r="AL116" s="37"/>
      <c r="AM116" s="37"/>
      <c r="AN116" s="37"/>
      <c r="AO116" s="37"/>
      <c r="AZ116" s="37"/>
      <c r="BA116" s="37"/>
      <c r="BB116" s="37"/>
      <c r="BC116" s="37"/>
      <c r="BD116" s="37"/>
      <c r="BL116" s="37"/>
      <c r="BM116" s="37"/>
      <c r="BN116" s="37"/>
      <c r="BO116" s="37"/>
      <c r="BP116" s="37"/>
      <c r="BQ116" s="37"/>
      <c r="BR116" s="37"/>
      <c r="BS116" s="31"/>
    </row>
    <row r="117" spans="13:71" s="2" customFormat="1" x14ac:dyDescent="0.2">
      <c r="M117" s="64"/>
      <c r="Q117" s="64"/>
      <c r="R117" s="37"/>
      <c r="S117" s="37"/>
      <c r="T117" s="37"/>
      <c r="U117" s="63"/>
      <c r="V117" s="37"/>
      <c r="AL117" s="37"/>
      <c r="AM117" s="37"/>
      <c r="AN117" s="37"/>
      <c r="AO117" s="37"/>
      <c r="AZ117" s="37"/>
      <c r="BA117" s="37"/>
      <c r="BB117" s="37"/>
      <c r="BC117" s="37"/>
      <c r="BD117" s="37"/>
      <c r="BL117" s="37"/>
      <c r="BM117" s="37"/>
      <c r="BN117" s="37"/>
      <c r="BO117" s="37"/>
      <c r="BP117" s="37"/>
      <c r="BQ117" s="37"/>
      <c r="BR117" s="37"/>
      <c r="BS117" s="31"/>
    </row>
    <row r="118" spans="13:71" s="2" customFormat="1" x14ac:dyDescent="0.2">
      <c r="M118" s="64"/>
      <c r="Q118" s="64"/>
      <c r="R118" s="37"/>
      <c r="S118" s="37"/>
      <c r="T118" s="37"/>
      <c r="U118" s="63"/>
      <c r="V118" s="37"/>
      <c r="AL118" s="37"/>
      <c r="AM118" s="37"/>
      <c r="AN118" s="37"/>
      <c r="AO118" s="37"/>
      <c r="AZ118" s="37"/>
      <c r="BA118" s="37"/>
      <c r="BB118" s="37"/>
      <c r="BC118" s="37"/>
      <c r="BD118" s="37"/>
      <c r="BL118" s="37"/>
      <c r="BM118" s="37"/>
      <c r="BN118" s="37"/>
      <c r="BO118" s="37"/>
      <c r="BP118" s="37"/>
      <c r="BQ118" s="37"/>
      <c r="BR118" s="37"/>
      <c r="BS118" s="31"/>
    </row>
    <row r="119" spans="13:71" s="2" customFormat="1" x14ac:dyDescent="0.2">
      <c r="M119" s="64"/>
      <c r="Q119" s="64"/>
      <c r="R119" s="37"/>
      <c r="S119" s="37"/>
      <c r="T119" s="37"/>
      <c r="U119" s="63"/>
      <c r="V119" s="37"/>
      <c r="AL119" s="37"/>
      <c r="AM119" s="37"/>
      <c r="AN119" s="37"/>
      <c r="AO119" s="37"/>
      <c r="AZ119" s="37"/>
      <c r="BA119" s="37"/>
      <c r="BB119" s="37"/>
      <c r="BC119" s="37"/>
      <c r="BD119" s="37"/>
      <c r="BL119" s="37"/>
      <c r="BM119" s="37"/>
      <c r="BN119" s="37"/>
      <c r="BO119" s="37"/>
      <c r="BP119" s="37"/>
      <c r="BQ119" s="37"/>
      <c r="BR119" s="37"/>
      <c r="BS119" s="31"/>
    </row>
    <row r="120" spans="13:71" s="2" customFormat="1" x14ac:dyDescent="0.2">
      <c r="M120" s="64"/>
      <c r="Q120" s="64"/>
      <c r="R120" s="37"/>
      <c r="S120" s="37"/>
      <c r="T120" s="37"/>
      <c r="U120" s="63"/>
      <c r="V120" s="37"/>
      <c r="AL120" s="37"/>
      <c r="AM120" s="37"/>
      <c r="AN120" s="37"/>
      <c r="AO120" s="37"/>
      <c r="AZ120" s="37"/>
      <c r="BA120" s="37"/>
      <c r="BB120" s="37"/>
      <c r="BC120" s="37"/>
      <c r="BD120" s="37"/>
      <c r="BL120" s="37"/>
      <c r="BM120" s="37"/>
      <c r="BN120" s="37"/>
      <c r="BO120" s="37"/>
      <c r="BP120" s="37"/>
      <c r="BQ120" s="37"/>
      <c r="BR120" s="37"/>
      <c r="BS120" s="31"/>
    </row>
    <row r="121" spans="13:71" s="2" customFormat="1" x14ac:dyDescent="0.2">
      <c r="M121" s="64"/>
      <c r="Q121" s="64"/>
      <c r="R121" s="37"/>
      <c r="S121" s="37"/>
      <c r="T121" s="37"/>
      <c r="U121" s="63"/>
      <c r="V121" s="37"/>
      <c r="AL121" s="37"/>
      <c r="AM121" s="37"/>
      <c r="AN121" s="37"/>
      <c r="AO121" s="37"/>
      <c r="AZ121" s="37"/>
      <c r="BA121" s="37"/>
      <c r="BB121" s="37"/>
      <c r="BC121" s="37"/>
      <c r="BD121" s="37"/>
      <c r="BL121" s="37"/>
      <c r="BM121" s="37"/>
      <c r="BN121" s="37"/>
      <c r="BO121" s="37"/>
      <c r="BP121" s="37"/>
      <c r="BQ121" s="37"/>
      <c r="BR121" s="37"/>
      <c r="BS121" s="31"/>
    </row>
    <row r="122" spans="13:71" s="2" customFormat="1" x14ac:dyDescent="0.2">
      <c r="M122" s="64"/>
      <c r="Q122" s="64"/>
      <c r="R122" s="37"/>
      <c r="S122" s="37"/>
      <c r="T122" s="37"/>
      <c r="U122" s="63"/>
      <c r="V122" s="37"/>
      <c r="AL122" s="37"/>
      <c r="AM122" s="37"/>
      <c r="AN122" s="37"/>
      <c r="AO122" s="37"/>
      <c r="AZ122" s="37"/>
      <c r="BA122" s="37"/>
      <c r="BB122" s="37"/>
      <c r="BC122" s="37"/>
      <c r="BD122" s="37"/>
      <c r="BL122" s="37"/>
      <c r="BM122" s="37"/>
      <c r="BN122" s="37"/>
      <c r="BO122" s="37"/>
      <c r="BP122" s="37"/>
      <c r="BQ122" s="37"/>
      <c r="BR122" s="37"/>
      <c r="BS122" s="31"/>
    </row>
    <row r="123" spans="13:71" s="2" customFormat="1" x14ac:dyDescent="0.2">
      <c r="M123" s="64"/>
      <c r="Q123" s="64"/>
      <c r="R123" s="37"/>
      <c r="S123" s="37"/>
      <c r="T123" s="37"/>
      <c r="U123" s="63"/>
      <c r="V123" s="37"/>
      <c r="AL123" s="37"/>
      <c r="AM123" s="37"/>
      <c r="AN123" s="37"/>
      <c r="AO123" s="37"/>
      <c r="AZ123" s="37"/>
      <c r="BA123" s="37"/>
      <c r="BB123" s="37"/>
      <c r="BC123" s="37"/>
      <c r="BD123" s="37"/>
      <c r="BL123" s="37"/>
      <c r="BM123" s="37"/>
      <c r="BN123" s="37"/>
      <c r="BO123" s="37"/>
      <c r="BP123" s="37"/>
      <c r="BQ123" s="37"/>
      <c r="BR123" s="37"/>
      <c r="BS123" s="31"/>
    </row>
    <row r="124" spans="13:71" s="2" customFormat="1" x14ac:dyDescent="0.2">
      <c r="M124" s="64"/>
      <c r="Q124" s="64"/>
      <c r="R124" s="37"/>
      <c r="S124" s="37"/>
      <c r="T124" s="37"/>
      <c r="U124" s="63"/>
      <c r="V124" s="37"/>
      <c r="AL124" s="37"/>
      <c r="AM124" s="37"/>
      <c r="AN124" s="37"/>
      <c r="AO124" s="37"/>
      <c r="AZ124" s="37"/>
      <c r="BA124" s="37"/>
      <c r="BB124" s="37"/>
      <c r="BC124" s="37"/>
      <c r="BD124" s="37"/>
      <c r="BL124" s="37"/>
      <c r="BM124" s="37"/>
      <c r="BN124" s="37"/>
      <c r="BO124" s="37"/>
      <c r="BP124" s="37"/>
      <c r="BQ124" s="37"/>
      <c r="BR124" s="37"/>
      <c r="BS124" s="31"/>
    </row>
    <row r="125" spans="13:71" s="2" customFormat="1" x14ac:dyDescent="0.2">
      <c r="M125" s="64"/>
      <c r="Q125" s="64"/>
      <c r="R125" s="37"/>
      <c r="S125" s="37"/>
      <c r="T125" s="37"/>
      <c r="U125" s="63"/>
      <c r="V125" s="37"/>
      <c r="AL125" s="37"/>
      <c r="AM125" s="37"/>
      <c r="AN125" s="37"/>
      <c r="AO125" s="37"/>
      <c r="AZ125" s="37"/>
      <c r="BA125" s="37"/>
      <c r="BB125" s="37"/>
      <c r="BC125" s="37"/>
      <c r="BD125" s="37"/>
      <c r="BL125" s="37"/>
      <c r="BM125" s="37"/>
      <c r="BN125" s="37"/>
      <c r="BO125" s="37"/>
      <c r="BP125" s="37"/>
      <c r="BQ125" s="37"/>
      <c r="BR125" s="37"/>
      <c r="BS125" s="31"/>
    </row>
    <row r="126" spans="13:71" s="2" customFormat="1" x14ac:dyDescent="0.2">
      <c r="M126" s="64"/>
      <c r="Q126" s="64"/>
      <c r="R126" s="37"/>
      <c r="S126" s="37"/>
      <c r="T126" s="37"/>
      <c r="U126" s="63"/>
      <c r="V126" s="37"/>
      <c r="AL126" s="37"/>
      <c r="AM126" s="37"/>
      <c r="AN126" s="37"/>
      <c r="AO126" s="37"/>
      <c r="AZ126" s="37"/>
      <c r="BA126" s="37"/>
      <c r="BB126" s="37"/>
      <c r="BC126" s="37"/>
      <c r="BD126" s="37"/>
      <c r="BL126" s="37"/>
      <c r="BM126" s="37"/>
      <c r="BN126" s="37"/>
      <c r="BO126" s="37"/>
      <c r="BP126" s="37"/>
      <c r="BQ126" s="37"/>
      <c r="BR126" s="37"/>
      <c r="BS126" s="31"/>
    </row>
    <row r="127" spans="13:71" s="2" customFormat="1" x14ac:dyDescent="0.2">
      <c r="M127" s="64"/>
      <c r="Q127" s="64"/>
      <c r="R127" s="37"/>
      <c r="S127" s="37"/>
      <c r="T127" s="37"/>
      <c r="U127" s="63"/>
      <c r="V127" s="37"/>
      <c r="AL127" s="37"/>
      <c r="AM127" s="37"/>
      <c r="AN127" s="37"/>
      <c r="AO127" s="37"/>
      <c r="AZ127" s="37"/>
      <c r="BA127" s="37"/>
      <c r="BB127" s="37"/>
      <c r="BC127" s="37"/>
      <c r="BD127" s="37"/>
      <c r="BL127" s="37"/>
      <c r="BM127" s="37"/>
      <c r="BN127" s="37"/>
      <c r="BO127" s="37"/>
      <c r="BP127" s="37"/>
      <c r="BQ127" s="37"/>
      <c r="BR127" s="37"/>
      <c r="BS127" s="31"/>
    </row>
    <row r="128" spans="13:71" s="2" customFormat="1" x14ac:dyDescent="0.2">
      <c r="M128" s="64"/>
      <c r="Q128" s="64"/>
      <c r="R128" s="37"/>
      <c r="S128" s="37"/>
      <c r="T128" s="37"/>
      <c r="U128" s="63"/>
      <c r="V128" s="37"/>
      <c r="AL128" s="37"/>
      <c r="AM128" s="37"/>
      <c r="AN128" s="37"/>
      <c r="AO128" s="37"/>
      <c r="AZ128" s="37"/>
      <c r="BA128" s="37"/>
      <c r="BB128" s="37"/>
      <c r="BC128" s="37"/>
      <c r="BD128" s="37"/>
      <c r="BL128" s="37"/>
      <c r="BM128" s="37"/>
      <c r="BN128" s="37"/>
      <c r="BO128" s="37"/>
      <c r="BP128" s="37"/>
      <c r="BQ128" s="37"/>
      <c r="BR128" s="37"/>
      <c r="BS128" s="31"/>
    </row>
    <row r="129" spans="8:71" s="2" customFormat="1" x14ac:dyDescent="0.2">
      <c r="M129" s="64"/>
      <c r="Q129" s="64"/>
      <c r="R129" s="37"/>
      <c r="S129" s="37"/>
      <c r="T129" s="37"/>
      <c r="U129" s="63"/>
      <c r="V129" s="37"/>
      <c r="AL129" s="37"/>
      <c r="AM129" s="37"/>
      <c r="AN129" s="37"/>
      <c r="AO129" s="37"/>
      <c r="AZ129" s="37"/>
      <c r="BA129" s="37"/>
      <c r="BB129" s="37"/>
      <c r="BC129" s="37"/>
      <c r="BD129" s="37"/>
      <c r="BL129" s="37"/>
      <c r="BM129" s="37"/>
      <c r="BN129" s="37"/>
      <c r="BO129" s="37"/>
      <c r="BP129" s="37"/>
      <c r="BQ129" s="37"/>
      <c r="BR129" s="37"/>
      <c r="BS129" s="31"/>
    </row>
    <row r="130" spans="8:71" s="2" customFormat="1" x14ac:dyDescent="0.2">
      <c r="M130" s="64"/>
      <c r="Q130" s="64"/>
      <c r="R130" s="37"/>
      <c r="S130" s="37"/>
      <c r="T130" s="37"/>
      <c r="U130" s="63"/>
      <c r="V130" s="37"/>
      <c r="AL130" s="37"/>
      <c r="AM130" s="37"/>
      <c r="AN130" s="37"/>
      <c r="AO130" s="37"/>
      <c r="AZ130" s="37"/>
      <c r="BA130" s="37"/>
      <c r="BB130" s="37"/>
      <c r="BC130" s="37"/>
      <c r="BD130" s="37"/>
      <c r="BL130" s="37"/>
      <c r="BM130" s="37"/>
      <c r="BN130" s="37"/>
      <c r="BO130" s="37"/>
      <c r="BP130" s="37"/>
      <c r="BQ130" s="37"/>
      <c r="BR130" s="37"/>
      <c r="BS130" s="31"/>
    </row>
    <row r="131" spans="8:71" s="2" customFormat="1" x14ac:dyDescent="0.2">
      <c r="M131" s="64"/>
      <c r="Q131" s="64"/>
      <c r="R131" s="37"/>
      <c r="S131" s="37"/>
      <c r="T131" s="37"/>
      <c r="U131" s="63"/>
      <c r="V131" s="37"/>
      <c r="AL131" s="37"/>
      <c r="AM131" s="37"/>
      <c r="AN131" s="37"/>
      <c r="AO131" s="37"/>
      <c r="AZ131" s="37"/>
      <c r="BA131" s="37"/>
      <c r="BB131" s="37"/>
      <c r="BC131" s="37"/>
      <c r="BD131" s="37"/>
      <c r="BL131" s="37"/>
      <c r="BM131" s="37"/>
      <c r="BN131" s="37"/>
      <c r="BO131" s="37"/>
      <c r="BP131" s="37"/>
      <c r="BQ131" s="37"/>
      <c r="BR131" s="37"/>
      <c r="BS131" s="31"/>
    </row>
    <row r="132" spans="8:71" s="2" customFormat="1" x14ac:dyDescent="0.2">
      <c r="M132" s="64"/>
      <c r="Q132" s="64"/>
      <c r="R132" s="37"/>
      <c r="S132" s="37"/>
      <c r="T132" s="37"/>
      <c r="U132" s="63"/>
      <c r="V132" s="37"/>
      <c r="AL132" s="37"/>
      <c r="AM132" s="37"/>
      <c r="AN132" s="37"/>
      <c r="AO132" s="37"/>
      <c r="AZ132" s="37"/>
      <c r="BA132" s="37"/>
      <c r="BB132" s="37"/>
      <c r="BC132" s="37"/>
      <c r="BD132" s="37"/>
      <c r="BL132" s="37"/>
      <c r="BM132" s="37"/>
      <c r="BN132" s="37"/>
      <c r="BO132" s="37"/>
      <c r="BP132" s="37"/>
      <c r="BQ132" s="37"/>
      <c r="BR132" s="37"/>
      <c r="BS132" s="31"/>
    </row>
    <row r="133" spans="8:71" s="2" customFormat="1" x14ac:dyDescent="0.2">
      <c r="M133" s="64"/>
      <c r="Q133" s="64"/>
      <c r="R133" s="37"/>
      <c r="S133" s="37"/>
      <c r="T133" s="37"/>
      <c r="U133" s="63"/>
      <c r="V133" s="37"/>
      <c r="AL133" s="37"/>
      <c r="AM133" s="37"/>
      <c r="AN133" s="37"/>
      <c r="AO133" s="37"/>
      <c r="AZ133" s="37"/>
      <c r="BA133" s="37"/>
      <c r="BB133" s="37"/>
      <c r="BC133" s="37"/>
      <c r="BD133" s="37"/>
      <c r="BL133" s="37"/>
      <c r="BM133" s="37"/>
      <c r="BN133" s="37"/>
      <c r="BO133" s="37"/>
      <c r="BP133" s="37"/>
      <c r="BQ133" s="37"/>
      <c r="BR133" s="37"/>
      <c r="BS133" s="31"/>
    </row>
    <row r="134" spans="8:71" s="2" customFormat="1" x14ac:dyDescent="0.2">
      <c r="M134" s="64"/>
      <c r="Q134" s="64"/>
      <c r="R134" s="37"/>
      <c r="S134" s="37"/>
      <c r="T134" s="37"/>
      <c r="U134" s="63"/>
      <c r="V134" s="37"/>
      <c r="AL134" s="37"/>
      <c r="AM134" s="37"/>
      <c r="AN134" s="37"/>
      <c r="AO134" s="37"/>
      <c r="AZ134" s="37"/>
      <c r="BA134" s="37"/>
      <c r="BB134" s="37"/>
      <c r="BC134" s="37"/>
      <c r="BD134" s="37"/>
      <c r="BL134" s="37"/>
      <c r="BM134" s="37"/>
      <c r="BN134" s="37"/>
      <c r="BO134" s="37"/>
      <c r="BP134" s="37"/>
      <c r="BQ134" s="37"/>
      <c r="BR134" s="37"/>
      <c r="BS134" s="31"/>
    </row>
    <row r="135" spans="8:71" s="2" customFormat="1" x14ac:dyDescent="0.2">
      <c r="M135" s="64"/>
      <c r="Q135" s="64"/>
      <c r="R135" s="37"/>
      <c r="S135" s="37"/>
      <c r="T135" s="37"/>
      <c r="U135" s="63"/>
      <c r="V135" s="37"/>
      <c r="AL135" s="37"/>
      <c r="AM135" s="37"/>
      <c r="AN135" s="37"/>
      <c r="AO135" s="37"/>
      <c r="AZ135" s="37"/>
      <c r="BA135" s="37"/>
      <c r="BB135" s="37"/>
      <c r="BC135" s="37"/>
      <c r="BD135" s="37"/>
      <c r="BL135" s="37"/>
      <c r="BM135" s="37"/>
      <c r="BN135" s="37"/>
      <c r="BO135" s="37"/>
      <c r="BP135" s="37"/>
      <c r="BQ135" s="37"/>
      <c r="BR135" s="37"/>
      <c r="BS135" s="31"/>
    </row>
    <row r="136" spans="8:71" s="2" customFormat="1" x14ac:dyDescent="0.2">
      <c r="M136" s="64"/>
      <c r="Q136" s="64"/>
      <c r="R136" s="37"/>
      <c r="S136" s="37"/>
      <c r="T136" s="37"/>
      <c r="U136" s="63"/>
      <c r="V136" s="37"/>
      <c r="AL136" s="37"/>
      <c r="AM136" s="37"/>
      <c r="AN136" s="37"/>
      <c r="AO136" s="37"/>
      <c r="AZ136" s="37"/>
      <c r="BA136" s="37"/>
      <c r="BB136" s="37"/>
      <c r="BC136" s="37"/>
      <c r="BD136" s="37"/>
      <c r="BL136" s="37"/>
      <c r="BM136" s="37"/>
      <c r="BN136" s="37"/>
      <c r="BO136" s="37"/>
      <c r="BP136" s="37"/>
      <c r="BQ136" s="37"/>
      <c r="BR136" s="37"/>
      <c r="BS136" s="31"/>
    </row>
    <row r="137" spans="8:71" s="2" customFormat="1" x14ac:dyDescent="0.2">
      <c r="H137" s="5"/>
      <c r="M137" s="64"/>
      <c r="Q137" s="64"/>
      <c r="R137" s="37"/>
      <c r="S137" s="37"/>
      <c r="T137" s="37"/>
      <c r="U137" s="63"/>
      <c r="V137" s="37"/>
      <c r="Y137" s="5"/>
      <c r="AC137" s="5"/>
      <c r="AG137" s="5"/>
      <c r="AK137" s="5"/>
      <c r="AL137" s="37"/>
      <c r="AM137" s="37"/>
      <c r="AN137" s="37"/>
      <c r="AO137" s="38"/>
      <c r="AP137" s="5"/>
      <c r="AQ137" s="5"/>
      <c r="AU137" s="4"/>
      <c r="AY137" s="4"/>
      <c r="AZ137" s="37"/>
      <c r="BA137" s="37"/>
      <c r="BB137" s="37"/>
      <c r="BC137" s="39"/>
      <c r="BD137" s="37"/>
      <c r="BG137" s="4"/>
      <c r="BK137" s="4"/>
      <c r="BL137" s="37"/>
      <c r="BM137" s="37"/>
      <c r="BN137" s="37"/>
      <c r="BO137" s="39"/>
      <c r="BP137" s="37"/>
      <c r="BQ137" s="37"/>
      <c r="BR137" s="37"/>
      <c r="BS137" s="31"/>
    </row>
    <row r="138" spans="8:71" s="2" customFormat="1" x14ac:dyDescent="0.2">
      <c r="H138" s="5"/>
      <c r="M138" s="64"/>
      <c r="Q138" s="64"/>
      <c r="R138" s="37"/>
      <c r="S138" s="37"/>
      <c r="T138" s="37"/>
      <c r="U138" s="63"/>
      <c r="V138" s="37"/>
      <c r="Y138" s="5"/>
      <c r="AC138" s="5"/>
      <c r="AG138" s="5"/>
      <c r="AK138" s="5"/>
      <c r="AL138" s="37"/>
      <c r="AM138" s="37"/>
      <c r="AN138" s="37"/>
      <c r="AO138" s="38"/>
      <c r="AP138" s="5"/>
      <c r="AQ138" s="5"/>
      <c r="AU138" s="4"/>
      <c r="AY138" s="4"/>
      <c r="AZ138" s="37"/>
      <c r="BA138" s="37"/>
      <c r="BB138" s="37"/>
      <c r="BC138" s="39"/>
      <c r="BD138" s="37"/>
      <c r="BG138" s="4"/>
      <c r="BK138" s="4"/>
      <c r="BL138" s="37"/>
      <c r="BM138" s="37"/>
      <c r="BN138" s="37"/>
      <c r="BO138" s="39"/>
      <c r="BP138" s="37"/>
      <c r="BQ138" s="37"/>
      <c r="BR138" s="37"/>
      <c r="BS138" s="31"/>
    </row>
    <row r="139" spans="8:71" s="2" customFormat="1" x14ac:dyDescent="0.2">
      <c r="H139" s="5"/>
      <c r="M139" s="64"/>
      <c r="Q139" s="64"/>
      <c r="R139" s="37"/>
      <c r="S139" s="37"/>
      <c r="T139" s="37"/>
      <c r="U139" s="63"/>
      <c r="V139" s="37"/>
      <c r="Y139" s="5"/>
      <c r="AC139" s="5"/>
      <c r="AG139" s="5"/>
      <c r="AK139" s="5"/>
      <c r="AL139" s="37"/>
      <c r="AM139" s="37"/>
      <c r="AN139" s="37"/>
      <c r="AO139" s="38"/>
      <c r="AP139" s="5"/>
      <c r="AQ139" s="5"/>
      <c r="AU139" s="4"/>
      <c r="AY139" s="4"/>
      <c r="AZ139" s="37"/>
      <c r="BA139" s="37"/>
      <c r="BB139" s="37"/>
      <c r="BC139" s="39"/>
      <c r="BD139" s="37"/>
      <c r="BG139" s="4"/>
      <c r="BK139" s="4"/>
      <c r="BL139" s="37"/>
      <c r="BM139" s="37"/>
      <c r="BN139" s="37"/>
      <c r="BO139" s="39"/>
      <c r="BP139" s="37"/>
      <c r="BQ139" s="37"/>
      <c r="BR139" s="37"/>
      <c r="BS139" s="31"/>
    </row>
    <row r="140" spans="8:71" s="2" customFormat="1" x14ac:dyDescent="0.2">
      <c r="H140" s="5"/>
      <c r="M140" s="64"/>
      <c r="Q140" s="64"/>
      <c r="R140" s="37"/>
      <c r="S140" s="37"/>
      <c r="T140" s="37"/>
      <c r="U140" s="63"/>
      <c r="V140" s="37"/>
      <c r="Y140" s="5"/>
      <c r="AC140" s="5"/>
      <c r="AG140" s="5"/>
      <c r="AK140" s="5"/>
      <c r="AL140" s="37"/>
      <c r="AM140" s="37"/>
      <c r="AN140" s="37"/>
      <c r="AO140" s="38"/>
      <c r="AP140" s="5"/>
      <c r="AQ140" s="5"/>
      <c r="AU140" s="4"/>
      <c r="AY140" s="4"/>
      <c r="AZ140" s="37"/>
      <c r="BA140" s="37"/>
      <c r="BB140" s="37"/>
      <c r="BC140" s="39"/>
      <c r="BD140" s="37"/>
      <c r="BG140" s="4"/>
      <c r="BK140" s="4"/>
      <c r="BL140" s="37"/>
      <c r="BM140" s="37"/>
      <c r="BN140" s="37"/>
      <c r="BO140" s="39"/>
      <c r="BP140" s="37"/>
      <c r="BQ140" s="37"/>
      <c r="BR140" s="37"/>
      <c r="BS140" s="31"/>
    </row>
    <row r="141" spans="8:71" s="2" customFormat="1" x14ac:dyDescent="0.2">
      <c r="H141" s="5"/>
      <c r="M141" s="64"/>
      <c r="Q141" s="64"/>
      <c r="R141" s="37"/>
      <c r="S141" s="37"/>
      <c r="T141" s="37"/>
      <c r="U141" s="63"/>
      <c r="V141" s="37"/>
      <c r="Y141" s="5"/>
      <c r="AC141" s="5"/>
      <c r="AG141" s="5"/>
      <c r="AK141" s="5"/>
      <c r="AL141" s="37"/>
      <c r="AM141" s="37"/>
      <c r="AN141" s="37"/>
      <c r="AO141" s="38"/>
      <c r="AP141" s="5"/>
      <c r="AQ141" s="5"/>
      <c r="AU141" s="4"/>
      <c r="AY141" s="4"/>
      <c r="AZ141" s="37"/>
      <c r="BA141" s="37"/>
      <c r="BB141" s="37"/>
      <c r="BC141" s="39"/>
      <c r="BD141" s="37"/>
      <c r="BG141" s="4"/>
      <c r="BK141" s="4"/>
      <c r="BL141" s="37"/>
      <c r="BM141" s="37"/>
      <c r="BN141" s="37"/>
      <c r="BO141" s="39"/>
      <c r="BP141" s="37"/>
      <c r="BQ141" s="37"/>
      <c r="BR141" s="37"/>
      <c r="BS141" s="31"/>
    </row>
    <row r="142" spans="8:71" s="2" customFormat="1" x14ac:dyDescent="0.2">
      <c r="H142" s="5"/>
      <c r="M142" s="64"/>
      <c r="Q142" s="64"/>
      <c r="R142" s="37"/>
      <c r="S142" s="37"/>
      <c r="T142" s="37"/>
      <c r="U142" s="63"/>
      <c r="V142" s="37"/>
      <c r="Y142" s="5"/>
      <c r="AC142" s="5"/>
      <c r="AG142" s="5"/>
      <c r="AK142" s="5"/>
      <c r="AL142" s="37"/>
      <c r="AM142" s="37"/>
      <c r="AN142" s="37"/>
      <c r="AO142" s="38"/>
      <c r="AP142" s="5"/>
      <c r="AQ142" s="5"/>
      <c r="AU142" s="4"/>
      <c r="AY142" s="4"/>
      <c r="AZ142" s="37"/>
      <c r="BA142" s="37"/>
      <c r="BB142" s="37"/>
      <c r="BC142" s="39"/>
      <c r="BD142" s="37"/>
      <c r="BG142" s="4"/>
      <c r="BK142" s="4"/>
      <c r="BL142" s="37"/>
      <c r="BM142" s="37"/>
      <c r="BN142" s="37"/>
      <c r="BO142" s="39"/>
      <c r="BP142" s="37"/>
      <c r="BQ142" s="37"/>
      <c r="BR142" s="37"/>
      <c r="BS142" s="31"/>
    </row>
    <row r="143" spans="8:71" s="2" customFormat="1" x14ac:dyDescent="0.2">
      <c r="H143" s="5"/>
      <c r="M143" s="64"/>
      <c r="Q143" s="64"/>
      <c r="R143" s="37"/>
      <c r="S143" s="37"/>
      <c r="T143" s="37"/>
      <c r="U143" s="63"/>
      <c r="V143" s="37"/>
      <c r="Y143" s="5"/>
      <c r="AC143" s="5"/>
      <c r="AG143" s="5"/>
      <c r="AK143" s="5"/>
      <c r="AL143" s="37"/>
      <c r="AM143" s="37"/>
      <c r="AN143" s="37"/>
      <c r="AO143" s="38"/>
      <c r="AP143" s="5"/>
      <c r="AQ143" s="5"/>
      <c r="AU143" s="4"/>
      <c r="AY143" s="4"/>
      <c r="AZ143" s="37"/>
      <c r="BA143" s="37"/>
      <c r="BB143" s="37"/>
      <c r="BC143" s="39"/>
      <c r="BD143" s="37"/>
      <c r="BG143" s="4"/>
      <c r="BK143" s="4"/>
      <c r="BL143" s="37"/>
      <c r="BM143" s="37"/>
      <c r="BN143" s="37"/>
      <c r="BO143" s="39"/>
      <c r="BP143" s="37"/>
      <c r="BQ143" s="37"/>
      <c r="BR143" s="37"/>
      <c r="BS143" s="31"/>
    </row>
    <row r="144" spans="8:71" s="2" customFormat="1" x14ac:dyDescent="0.2">
      <c r="H144" s="5"/>
      <c r="M144" s="64"/>
      <c r="Q144" s="64"/>
      <c r="R144" s="37"/>
      <c r="S144" s="37"/>
      <c r="T144" s="37"/>
      <c r="U144" s="63"/>
      <c r="V144" s="37"/>
      <c r="Y144" s="5"/>
      <c r="AC144" s="5"/>
      <c r="AG144" s="5"/>
      <c r="AK144" s="5"/>
      <c r="AL144" s="37"/>
      <c r="AM144" s="37"/>
      <c r="AN144" s="37"/>
      <c r="AO144" s="38"/>
      <c r="AP144" s="5"/>
      <c r="AQ144" s="5"/>
      <c r="AU144" s="4"/>
      <c r="AY144" s="4"/>
      <c r="AZ144" s="37"/>
      <c r="BA144" s="37"/>
      <c r="BB144" s="37"/>
      <c r="BC144" s="39"/>
      <c r="BD144" s="37"/>
      <c r="BG144" s="4"/>
      <c r="BK144" s="4"/>
      <c r="BL144" s="37"/>
      <c r="BM144" s="37"/>
      <c r="BN144" s="37"/>
      <c r="BO144" s="39"/>
      <c r="BP144" s="37"/>
      <c r="BQ144" s="37"/>
      <c r="BR144" s="37"/>
      <c r="BS144" s="31"/>
    </row>
    <row r="145" spans="8:71" s="2" customFormat="1" x14ac:dyDescent="0.2">
      <c r="H145" s="5"/>
      <c r="M145" s="64"/>
      <c r="Q145" s="64"/>
      <c r="R145" s="37"/>
      <c r="S145" s="37"/>
      <c r="T145" s="37"/>
      <c r="U145" s="63"/>
      <c r="V145" s="37"/>
      <c r="Y145" s="5"/>
      <c r="AC145" s="5"/>
      <c r="AG145" s="5"/>
      <c r="AK145" s="5"/>
      <c r="AL145" s="37"/>
      <c r="AM145" s="37"/>
      <c r="AN145" s="37"/>
      <c r="AO145" s="38"/>
      <c r="AP145" s="5"/>
      <c r="AQ145" s="5"/>
      <c r="AU145" s="4"/>
      <c r="AY145" s="4"/>
      <c r="AZ145" s="37"/>
      <c r="BA145" s="37"/>
      <c r="BB145" s="37"/>
      <c r="BC145" s="39"/>
      <c r="BD145" s="37"/>
      <c r="BG145" s="4"/>
      <c r="BK145" s="4"/>
      <c r="BL145" s="37"/>
      <c r="BM145" s="37"/>
      <c r="BN145" s="37"/>
      <c r="BO145" s="39"/>
      <c r="BP145" s="37"/>
      <c r="BQ145" s="37"/>
      <c r="BR145" s="37"/>
      <c r="BS145" s="31"/>
    </row>
    <row r="146" spans="8:71" s="2" customFormat="1" x14ac:dyDescent="0.2">
      <c r="H146" s="5"/>
      <c r="M146" s="64"/>
      <c r="Q146" s="64"/>
      <c r="R146" s="37"/>
      <c r="S146" s="37"/>
      <c r="T146" s="37"/>
      <c r="U146" s="63"/>
      <c r="V146" s="37"/>
      <c r="Y146" s="5"/>
      <c r="AC146" s="5"/>
      <c r="AG146" s="5"/>
      <c r="AK146" s="5"/>
      <c r="AL146" s="37"/>
      <c r="AM146" s="37"/>
      <c r="AN146" s="37"/>
      <c r="AO146" s="38"/>
      <c r="AP146" s="5"/>
      <c r="AQ146" s="5"/>
      <c r="AU146" s="4"/>
      <c r="AY146" s="4"/>
      <c r="AZ146" s="37"/>
      <c r="BA146" s="37"/>
      <c r="BB146" s="37"/>
      <c r="BC146" s="39"/>
      <c r="BD146" s="37"/>
      <c r="BG146" s="4"/>
      <c r="BK146" s="4"/>
      <c r="BL146" s="37"/>
      <c r="BM146" s="37"/>
      <c r="BN146" s="37"/>
      <c r="BO146" s="39"/>
      <c r="BP146" s="37"/>
      <c r="BQ146" s="37"/>
      <c r="BR146" s="37"/>
      <c r="BS146" s="31"/>
    </row>
    <row r="147" spans="8:71" s="2" customFormat="1" x14ac:dyDescent="0.2">
      <c r="H147" s="5"/>
      <c r="M147" s="64"/>
      <c r="Q147" s="64"/>
      <c r="R147" s="37"/>
      <c r="S147" s="37"/>
      <c r="T147" s="37"/>
      <c r="U147" s="63"/>
      <c r="V147" s="37"/>
      <c r="Y147" s="5"/>
      <c r="AC147" s="5"/>
      <c r="AG147" s="5"/>
      <c r="AK147" s="5"/>
      <c r="AL147" s="37"/>
      <c r="AM147" s="37"/>
      <c r="AN147" s="37"/>
      <c r="AO147" s="38"/>
      <c r="AP147" s="5"/>
      <c r="AQ147" s="5"/>
      <c r="AU147" s="4"/>
      <c r="AY147" s="4"/>
      <c r="AZ147" s="37"/>
      <c r="BA147" s="37"/>
      <c r="BB147" s="37"/>
      <c r="BC147" s="39"/>
      <c r="BD147" s="37"/>
      <c r="BG147" s="4"/>
      <c r="BK147" s="4"/>
      <c r="BL147" s="37"/>
      <c r="BM147" s="37"/>
      <c r="BN147" s="37"/>
      <c r="BO147" s="39"/>
      <c r="BP147" s="37"/>
      <c r="BQ147" s="37"/>
      <c r="BR147" s="37"/>
      <c r="BS147" s="31"/>
    </row>
    <row r="148" spans="8:71" s="2" customFormat="1" x14ac:dyDescent="0.2">
      <c r="H148" s="5"/>
      <c r="M148" s="64"/>
      <c r="Q148" s="64"/>
      <c r="R148" s="37"/>
      <c r="S148" s="37"/>
      <c r="T148" s="37"/>
      <c r="U148" s="63"/>
      <c r="V148" s="37"/>
      <c r="Y148" s="5"/>
      <c r="AC148" s="5"/>
      <c r="AG148" s="5"/>
      <c r="AK148" s="5"/>
      <c r="AL148" s="37"/>
      <c r="AM148" s="37"/>
      <c r="AN148" s="37"/>
      <c r="AO148" s="38"/>
      <c r="AP148" s="5"/>
      <c r="AQ148" s="5"/>
      <c r="AU148" s="4"/>
      <c r="AY148" s="4"/>
      <c r="AZ148" s="37"/>
      <c r="BA148" s="37"/>
      <c r="BB148" s="37"/>
      <c r="BC148" s="39"/>
      <c r="BD148" s="37"/>
      <c r="BG148" s="4"/>
      <c r="BK148" s="4"/>
      <c r="BL148" s="37"/>
      <c r="BM148" s="37"/>
      <c r="BN148" s="37"/>
      <c r="BO148" s="39"/>
      <c r="BP148" s="37"/>
      <c r="BQ148" s="37"/>
      <c r="BR148" s="37"/>
      <c r="BS148" s="31"/>
    </row>
    <row r="149" spans="8:71" s="2" customFormat="1" x14ac:dyDescent="0.2">
      <c r="H149" s="5"/>
      <c r="M149" s="64"/>
      <c r="Q149" s="64"/>
      <c r="R149" s="37"/>
      <c r="S149" s="37"/>
      <c r="T149" s="37"/>
      <c r="U149" s="63"/>
      <c r="V149" s="37"/>
      <c r="Y149" s="5"/>
      <c r="AC149" s="5"/>
      <c r="AG149" s="5"/>
      <c r="AK149" s="5"/>
      <c r="AL149" s="37"/>
      <c r="AM149" s="37"/>
      <c r="AN149" s="37"/>
      <c r="AO149" s="38"/>
      <c r="AP149" s="5"/>
      <c r="AQ149" s="5"/>
      <c r="AU149" s="4"/>
      <c r="AY149" s="4"/>
      <c r="AZ149" s="37"/>
      <c r="BA149" s="37"/>
      <c r="BB149" s="37"/>
      <c r="BC149" s="39"/>
      <c r="BD149" s="37"/>
      <c r="BG149" s="4"/>
      <c r="BK149" s="4"/>
      <c r="BL149" s="37"/>
      <c r="BM149" s="37"/>
      <c r="BN149" s="37"/>
      <c r="BO149" s="39"/>
      <c r="BP149" s="37"/>
      <c r="BQ149" s="37"/>
      <c r="BR149" s="37"/>
      <c r="BS149" s="31"/>
    </row>
    <row r="150" spans="8:71" s="2" customFormat="1" x14ac:dyDescent="0.2">
      <c r="H150" s="5"/>
      <c r="M150" s="64"/>
      <c r="Q150" s="64"/>
      <c r="R150" s="37"/>
      <c r="S150" s="37"/>
      <c r="T150" s="37"/>
      <c r="U150" s="63"/>
      <c r="V150" s="37"/>
      <c r="Y150" s="5"/>
      <c r="AC150" s="5"/>
      <c r="AG150" s="5"/>
      <c r="AK150" s="5"/>
      <c r="AL150" s="37"/>
      <c r="AM150" s="37"/>
      <c r="AN150" s="37"/>
      <c r="AO150" s="38"/>
      <c r="AP150" s="5"/>
      <c r="AQ150" s="5"/>
      <c r="AU150" s="4"/>
      <c r="AY150" s="4"/>
      <c r="AZ150" s="37"/>
      <c r="BA150" s="37"/>
      <c r="BB150" s="37"/>
      <c r="BC150" s="39"/>
      <c r="BD150" s="37"/>
      <c r="BG150" s="4"/>
      <c r="BK150" s="4"/>
      <c r="BL150" s="37"/>
      <c r="BM150" s="37"/>
      <c r="BN150" s="37"/>
      <c r="BO150" s="39"/>
      <c r="BP150" s="37"/>
      <c r="BQ150" s="37"/>
      <c r="BR150" s="37"/>
      <c r="BS150" s="31"/>
    </row>
    <row r="151" spans="8:71" s="2" customFormat="1" x14ac:dyDescent="0.2">
      <c r="H151" s="5"/>
      <c r="M151" s="64"/>
      <c r="Q151" s="64"/>
      <c r="R151" s="37"/>
      <c r="S151" s="37"/>
      <c r="T151" s="37"/>
      <c r="U151" s="63"/>
      <c r="V151" s="37"/>
      <c r="Y151" s="5"/>
      <c r="AC151" s="5"/>
      <c r="AG151" s="5"/>
      <c r="AK151" s="5"/>
      <c r="AL151" s="37"/>
      <c r="AM151" s="37"/>
      <c r="AN151" s="37"/>
      <c r="AO151" s="38"/>
      <c r="AP151" s="5"/>
      <c r="AQ151" s="5"/>
      <c r="AU151" s="4"/>
      <c r="AY151" s="4"/>
      <c r="AZ151" s="37"/>
      <c r="BA151" s="37"/>
      <c r="BB151" s="37"/>
      <c r="BC151" s="39"/>
      <c r="BD151" s="37"/>
      <c r="BG151" s="4"/>
      <c r="BK151" s="4"/>
      <c r="BL151" s="37"/>
      <c r="BM151" s="37"/>
      <c r="BN151" s="37"/>
      <c r="BO151" s="39"/>
      <c r="BP151" s="37"/>
      <c r="BQ151" s="37"/>
      <c r="BR151" s="37"/>
      <c r="BS151" s="31"/>
    </row>
    <row r="152" spans="8:71" s="2" customFormat="1" x14ac:dyDescent="0.2">
      <c r="H152" s="5"/>
      <c r="M152" s="64"/>
      <c r="Q152" s="64"/>
      <c r="R152" s="37"/>
      <c r="S152" s="37"/>
      <c r="T152" s="37"/>
      <c r="U152" s="63"/>
      <c r="V152" s="37"/>
      <c r="Y152" s="5"/>
      <c r="AC152" s="5"/>
      <c r="AG152" s="5"/>
      <c r="AK152" s="5"/>
      <c r="AL152" s="37"/>
      <c r="AM152" s="37"/>
      <c r="AN152" s="37"/>
      <c r="AO152" s="38"/>
      <c r="AP152" s="5"/>
      <c r="AQ152" s="5"/>
      <c r="AU152" s="4"/>
      <c r="AY152" s="4"/>
      <c r="AZ152" s="37"/>
      <c r="BA152" s="37"/>
      <c r="BB152" s="37"/>
      <c r="BC152" s="39"/>
      <c r="BD152" s="37"/>
      <c r="BG152" s="4"/>
      <c r="BK152" s="4"/>
      <c r="BL152" s="37"/>
      <c r="BM152" s="37"/>
      <c r="BN152" s="37"/>
      <c r="BO152" s="39"/>
      <c r="BP152" s="37"/>
      <c r="BQ152" s="37"/>
      <c r="BR152" s="37"/>
      <c r="BS152" s="31"/>
    </row>
    <row r="153" spans="8:71" s="2" customFormat="1" x14ac:dyDescent="0.2">
      <c r="H153" s="5"/>
      <c r="M153" s="64"/>
      <c r="Q153" s="64"/>
      <c r="R153" s="37"/>
      <c r="S153" s="37"/>
      <c r="T153" s="37"/>
      <c r="U153" s="63"/>
      <c r="V153" s="37"/>
      <c r="Y153" s="5"/>
      <c r="AC153" s="5"/>
      <c r="AG153" s="5"/>
      <c r="AK153" s="5"/>
      <c r="AL153" s="37"/>
      <c r="AM153" s="37"/>
      <c r="AN153" s="37"/>
      <c r="AO153" s="38"/>
      <c r="AP153" s="5"/>
      <c r="AQ153" s="5"/>
      <c r="AU153" s="4"/>
      <c r="AY153" s="4"/>
      <c r="AZ153" s="37"/>
      <c r="BA153" s="37"/>
      <c r="BB153" s="37"/>
      <c r="BC153" s="39"/>
      <c r="BD153" s="37"/>
      <c r="BG153" s="4"/>
      <c r="BK153" s="4"/>
      <c r="BL153" s="37"/>
      <c r="BM153" s="37"/>
      <c r="BN153" s="37"/>
      <c r="BO153" s="39"/>
      <c r="BP153" s="37"/>
      <c r="BQ153" s="37"/>
      <c r="BR153" s="37"/>
      <c r="BS153" s="31"/>
    </row>
    <row r="154" spans="8:71" s="2" customFormat="1" x14ac:dyDescent="0.2">
      <c r="H154" s="5"/>
      <c r="M154" s="64"/>
      <c r="Q154" s="64"/>
      <c r="R154" s="37"/>
      <c r="S154" s="37"/>
      <c r="T154" s="37"/>
      <c r="U154" s="63"/>
      <c r="V154" s="37"/>
      <c r="Y154" s="5"/>
      <c r="AC154" s="5"/>
      <c r="AG154" s="5"/>
      <c r="AK154" s="5"/>
      <c r="AL154" s="37"/>
      <c r="AM154" s="37"/>
      <c r="AN154" s="37"/>
      <c r="AO154" s="38"/>
      <c r="AP154" s="5"/>
      <c r="AQ154" s="5"/>
      <c r="AU154" s="4"/>
      <c r="AY154" s="4"/>
      <c r="AZ154" s="37"/>
      <c r="BA154" s="37"/>
      <c r="BB154" s="37"/>
      <c r="BC154" s="39"/>
      <c r="BD154" s="37"/>
      <c r="BG154" s="4"/>
      <c r="BK154" s="4"/>
      <c r="BL154" s="37"/>
      <c r="BM154" s="37"/>
      <c r="BN154" s="37"/>
      <c r="BO154" s="39"/>
      <c r="BP154" s="37"/>
      <c r="BQ154" s="37"/>
      <c r="BR154" s="37"/>
      <c r="BS154" s="31"/>
    </row>
    <row r="155" spans="8:71" s="2" customFormat="1" x14ac:dyDescent="0.2">
      <c r="H155" s="5"/>
      <c r="M155" s="64"/>
      <c r="Q155" s="64"/>
      <c r="R155" s="37"/>
      <c r="S155" s="37"/>
      <c r="T155" s="37"/>
      <c r="U155" s="63"/>
      <c r="V155" s="37"/>
      <c r="Y155" s="5"/>
      <c r="AC155" s="5"/>
      <c r="AG155" s="5"/>
      <c r="AK155" s="5"/>
      <c r="AL155" s="37"/>
      <c r="AM155" s="37"/>
      <c r="AN155" s="37"/>
      <c r="AO155" s="38"/>
      <c r="AP155" s="5"/>
      <c r="AQ155" s="5"/>
      <c r="AU155" s="4"/>
      <c r="AY155" s="4"/>
      <c r="AZ155" s="37"/>
      <c r="BA155" s="37"/>
      <c r="BB155" s="37"/>
      <c r="BC155" s="39"/>
      <c r="BD155" s="37"/>
      <c r="BG155" s="4"/>
      <c r="BK155" s="4"/>
      <c r="BL155" s="37"/>
      <c r="BM155" s="37"/>
      <c r="BN155" s="37"/>
      <c r="BO155" s="39"/>
      <c r="BP155" s="37"/>
      <c r="BQ155" s="37"/>
      <c r="BR155" s="37"/>
      <c r="BS155" s="31"/>
    </row>
    <row r="156" spans="8:71" s="2" customFormat="1" x14ac:dyDescent="0.2">
      <c r="H156" s="5"/>
      <c r="M156" s="64"/>
      <c r="Q156" s="64"/>
      <c r="R156" s="37"/>
      <c r="S156" s="37"/>
      <c r="T156" s="37"/>
      <c r="U156" s="63"/>
      <c r="V156" s="37"/>
      <c r="Y156" s="5"/>
      <c r="AC156" s="5"/>
      <c r="AG156" s="5"/>
      <c r="AK156" s="5"/>
      <c r="AL156" s="37"/>
      <c r="AM156" s="37"/>
      <c r="AN156" s="37"/>
      <c r="AO156" s="38"/>
      <c r="AP156" s="5"/>
      <c r="AQ156" s="5"/>
      <c r="AU156" s="4"/>
      <c r="AY156" s="4"/>
      <c r="AZ156" s="37"/>
      <c r="BA156" s="37"/>
      <c r="BB156" s="37"/>
      <c r="BC156" s="39"/>
      <c r="BD156" s="37"/>
      <c r="BG156" s="4"/>
      <c r="BK156" s="4"/>
      <c r="BL156" s="37"/>
      <c r="BM156" s="37"/>
      <c r="BN156" s="37"/>
      <c r="BO156" s="39"/>
      <c r="BP156" s="37"/>
      <c r="BQ156" s="37"/>
      <c r="BR156" s="37"/>
      <c r="BS156" s="31"/>
    </row>
    <row r="157" spans="8:71" s="2" customFormat="1" x14ac:dyDescent="0.2">
      <c r="H157" s="5"/>
      <c r="M157" s="64"/>
      <c r="Q157" s="64"/>
      <c r="R157" s="37"/>
      <c r="S157" s="37"/>
      <c r="T157" s="37"/>
      <c r="U157" s="63"/>
      <c r="V157" s="37"/>
      <c r="Y157" s="5"/>
      <c r="AC157" s="5"/>
      <c r="AG157" s="5"/>
      <c r="AK157" s="5"/>
      <c r="AL157" s="37"/>
      <c r="AM157" s="37"/>
      <c r="AN157" s="37"/>
      <c r="AO157" s="38"/>
      <c r="AP157" s="5"/>
      <c r="AQ157" s="5"/>
      <c r="AU157" s="4"/>
      <c r="AY157" s="4"/>
      <c r="AZ157" s="37"/>
      <c r="BA157" s="37"/>
      <c r="BB157" s="37"/>
      <c r="BC157" s="39"/>
      <c r="BD157" s="37"/>
      <c r="BG157" s="4"/>
      <c r="BK157" s="4"/>
      <c r="BL157" s="37"/>
      <c r="BM157" s="37"/>
      <c r="BN157" s="37"/>
      <c r="BO157" s="39"/>
      <c r="BP157" s="37"/>
      <c r="BQ157" s="37"/>
      <c r="BR157" s="37"/>
      <c r="BS157" s="31"/>
    </row>
    <row r="158" spans="8:71" s="2" customFormat="1" x14ac:dyDescent="0.2">
      <c r="H158" s="5"/>
      <c r="M158" s="64"/>
      <c r="Q158" s="64"/>
      <c r="R158" s="37"/>
      <c r="S158" s="37"/>
      <c r="T158" s="37"/>
      <c r="U158" s="63"/>
      <c r="V158" s="37"/>
      <c r="Y158" s="5"/>
      <c r="AC158" s="5"/>
      <c r="AG158" s="5"/>
      <c r="AK158" s="5"/>
      <c r="AL158" s="37"/>
      <c r="AM158" s="37"/>
      <c r="AN158" s="37"/>
      <c r="AO158" s="38"/>
      <c r="AP158" s="5"/>
      <c r="AQ158" s="5"/>
      <c r="AU158" s="4"/>
      <c r="AY158" s="4"/>
      <c r="AZ158" s="37"/>
      <c r="BA158" s="37"/>
      <c r="BB158" s="37"/>
      <c r="BC158" s="39"/>
      <c r="BD158" s="37"/>
      <c r="BG158" s="4"/>
      <c r="BK158" s="4"/>
      <c r="BL158" s="37"/>
      <c r="BM158" s="37"/>
      <c r="BN158" s="37"/>
      <c r="BO158" s="39"/>
      <c r="BP158" s="37"/>
      <c r="BQ158" s="37"/>
      <c r="BR158" s="37"/>
      <c r="BS158" s="31"/>
    </row>
    <row r="159" spans="8:71" s="2" customFormat="1" x14ac:dyDescent="0.2">
      <c r="H159" s="5"/>
      <c r="M159" s="64"/>
      <c r="Q159" s="64"/>
      <c r="R159" s="37"/>
      <c r="S159" s="37"/>
      <c r="T159" s="37"/>
      <c r="U159" s="63"/>
      <c r="V159" s="37"/>
      <c r="Y159" s="5"/>
      <c r="AC159" s="5"/>
      <c r="AG159" s="5"/>
      <c r="AK159" s="5"/>
      <c r="AL159" s="37"/>
      <c r="AM159" s="37"/>
      <c r="AN159" s="37"/>
      <c r="AO159" s="38"/>
      <c r="AP159" s="5"/>
      <c r="AQ159" s="5"/>
      <c r="AU159" s="4"/>
      <c r="AY159" s="4"/>
      <c r="AZ159" s="37"/>
      <c r="BA159" s="37"/>
      <c r="BB159" s="37"/>
      <c r="BC159" s="39"/>
      <c r="BD159" s="37"/>
      <c r="BG159" s="4"/>
      <c r="BK159" s="4"/>
      <c r="BL159" s="37"/>
      <c r="BM159" s="37"/>
      <c r="BN159" s="37"/>
      <c r="BO159" s="39"/>
      <c r="BP159" s="37"/>
      <c r="BQ159" s="37"/>
      <c r="BR159" s="37"/>
      <c r="BS159" s="31"/>
    </row>
    <row r="160" spans="8:71" s="2" customFormat="1" x14ac:dyDescent="0.2">
      <c r="H160" s="5"/>
      <c r="M160" s="64"/>
      <c r="Q160" s="64"/>
      <c r="R160" s="37"/>
      <c r="S160" s="37"/>
      <c r="T160" s="37"/>
      <c r="U160" s="63"/>
      <c r="V160" s="37"/>
      <c r="Y160" s="5"/>
      <c r="AC160" s="5"/>
      <c r="AG160" s="5"/>
      <c r="AK160" s="5"/>
      <c r="AL160" s="37"/>
      <c r="AM160" s="37"/>
      <c r="AN160" s="37"/>
      <c r="AO160" s="38"/>
      <c r="AP160" s="5"/>
      <c r="AQ160" s="5"/>
      <c r="AU160" s="4"/>
      <c r="AY160" s="4"/>
      <c r="AZ160" s="37"/>
      <c r="BA160" s="37"/>
      <c r="BB160" s="37"/>
      <c r="BC160" s="39"/>
      <c r="BD160" s="37"/>
      <c r="BG160" s="4"/>
      <c r="BK160" s="4"/>
      <c r="BL160" s="37"/>
      <c r="BM160" s="37"/>
      <c r="BN160" s="37"/>
      <c r="BO160" s="39"/>
      <c r="BP160" s="37"/>
      <c r="BQ160" s="37"/>
      <c r="BR160" s="37"/>
      <c r="BS160" s="31"/>
    </row>
    <row r="161" spans="8:71" s="2" customFormat="1" x14ac:dyDescent="0.2">
      <c r="H161" s="5"/>
      <c r="M161" s="64"/>
      <c r="Q161" s="64"/>
      <c r="R161" s="37"/>
      <c r="S161" s="37"/>
      <c r="T161" s="37"/>
      <c r="U161" s="63"/>
      <c r="V161" s="37"/>
      <c r="Y161" s="5"/>
      <c r="AC161" s="5"/>
      <c r="AG161" s="5"/>
      <c r="AK161" s="5"/>
      <c r="AL161" s="37"/>
      <c r="AM161" s="37"/>
      <c r="AN161" s="37"/>
      <c r="AO161" s="38"/>
      <c r="AP161" s="5"/>
      <c r="AQ161" s="5"/>
      <c r="AU161" s="4"/>
      <c r="AY161" s="4"/>
      <c r="AZ161" s="37"/>
      <c r="BA161" s="37"/>
      <c r="BB161" s="37"/>
      <c r="BC161" s="39"/>
      <c r="BD161" s="37"/>
      <c r="BG161" s="4"/>
      <c r="BK161" s="4"/>
      <c r="BL161" s="37"/>
      <c r="BM161" s="37"/>
      <c r="BN161" s="37"/>
      <c r="BO161" s="39"/>
      <c r="BP161" s="37"/>
      <c r="BQ161" s="37"/>
      <c r="BR161" s="37"/>
      <c r="BS161" s="31"/>
    </row>
    <row r="162" spans="8:71" s="2" customFormat="1" x14ac:dyDescent="0.2">
      <c r="H162" s="5"/>
      <c r="M162" s="64"/>
      <c r="Q162" s="64"/>
      <c r="R162" s="37"/>
      <c r="S162" s="37"/>
      <c r="T162" s="37"/>
      <c r="U162" s="63"/>
      <c r="V162" s="37"/>
      <c r="Y162" s="5"/>
      <c r="AC162" s="5"/>
      <c r="AG162" s="5"/>
      <c r="AK162" s="5"/>
      <c r="AL162" s="37"/>
      <c r="AM162" s="37"/>
      <c r="AN162" s="37"/>
      <c r="AO162" s="38"/>
      <c r="AP162" s="5"/>
      <c r="AQ162" s="5"/>
      <c r="AU162" s="4"/>
      <c r="AY162" s="4"/>
      <c r="AZ162" s="37"/>
      <c r="BA162" s="37"/>
      <c r="BB162" s="37"/>
      <c r="BC162" s="39"/>
      <c r="BD162" s="37"/>
      <c r="BG162" s="4"/>
      <c r="BK162" s="4"/>
      <c r="BL162" s="37"/>
      <c r="BM162" s="37"/>
      <c r="BN162" s="37"/>
      <c r="BO162" s="39"/>
      <c r="BP162" s="37"/>
      <c r="BQ162" s="37"/>
      <c r="BR162" s="37"/>
      <c r="BS162" s="31"/>
    </row>
    <row r="163" spans="8:71" s="2" customFormat="1" x14ac:dyDescent="0.2">
      <c r="H163" s="5"/>
      <c r="M163" s="64"/>
      <c r="Q163" s="64"/>
      <c r="R163" s="37"/>
      <c r="S163" s="37"/>
      <c r="T163" s="37"/>
      <c r="U163" s="63"/>
      <c r="V163" s="37"/>
      <c r="Y163" s="5"/>
      <c r="AC163" s="5"/>
      <c r="AG163" s="5"/>
      <c r="AK163" s="5"/>
      <c r="AL163" s="37"/>
      <c r="AM163" s="37"/>
      <c r="AN163" s="37"/>
      <c r="AO163" s="38"/>
      <c r="AP163" s="5"/>
      <c r="AQ163" s="5"/>
      <c r="AU163" s="4"/>
      <c r="AY163" s="4"/>
      <c r="AZ163" s="37"/>
      <c r="BA163" s="37"/>
      <c r="BB163" s="37"/>
      <c r="BC163" s="39"/>
      <c r="BD163" s="37"/>
      <c r="BG163" s="4"/>
      <c r="BK163" s="4"/>
      <c r="BL163" s="37"/>
      <c r="BM163" s="37"/>
      <c r="BN163" s="37"/>
      <c r="BO163" s="39"/>
      <c r="BP163" s="37"/>
      <c r="BQ163" s="37"/>
      <c r="BR163" s="37"/>
      <c r="BS163" s="31"/>
    </row>
    <row r="164" spans="8:71" s="2" customFormat="1" x14ac:dyDescent="0.2">
      <c r="H164" s="5"/>
      <c r="M164" s="64"/>
      <c r="Q164" s="64"/>
      <c r="R164" s="37"/>
      <c r="S164" s="37"/>
      <c r="T164" s="37"/>
      <c r="U164" s="63"/>
      <c r="V164" s="37"/>
      <c r="Y164" s="5"/>
      <c r="AC164" s="5"/>
      <c r="AG164" s="5"/>
      <c r="AK164" s="5"/>
      <c r="AL164" s="37"/>
      <c r="AM164" s="37"/>
      <c r="AN164" s="37"/>
      <c r="AO164" s="38"/>
      <c r="AP164" s="5"/>
      <c r="AQ164" s="5"/>
      <c r="AU164" s="4"/>
      <c r="AY164" s="4"/>
      <c r="AZ164" s="37"/>
      <c r="BA164" s="37"/>
      <c r="BB164" s="37"/>
      <c r="BC164" s="39"/>
      <c r="BD164" s="37"/>
      <c r="BG164" s="4"/>
      <c r="BK164" s="4"/>
      <c r="BL164" s="37"/>
      <c r="BM164" s="37"/>
      <c r="BN164" s="37"/>
      <c r="BO164" s="39"/>
      <c r="BP164" s="37"/>
      <c r="BQ164" s="37"/>
      <c r="BR164" s="37"/>
      <c r="BS164" s="31"/>
    </row>
    <row r="165" spans="8:71" s="2" customFormat="1" x14ac:dyDescent="0.2">
      <c r="H165" s="5"/>
      <c r="M165" s="64"/>
      <c r="Q165" s="64"/>
      <c r="R165" s="37"/>
      <c r="S165" s="37"/>
      <c r="T165" s="37"/>
      <c r="U165" s="63"/>
      <c r="V165" s="37"/>
      <c r="Y165" s="5"/>
      <c r="AC165" s="5"/>
      <c r="AG165" s="5"/>
      <c r="AK165" s="5"/>
      <c r="AL165" s="37"/>
      <c r="AM165" s="37"/>
      <c r="AN165" s="37"/>
      <c r="AO165" s="38"/>
      <c r="AP165" s="5"/>
      <c r="AQ165" s="5"/>
      <c r="AU165" s="4"/>
      <c r="AY165" s="4"/>
      <c r="AZ165" s="37"/>
      <c r="BA165" s="37"/>
      <c r="BB165" s="37"/>
      <c r="BC165" s="39"/>
      <c r="BD165" s="37"/>
      <c r="BG165" s="4"/>
      <c r="BK165" s="4"/>
      <c r="BL165" s="37"/>
      <c r="BM165" s="37"/>
      <c r="BN165" s="37"/>
      <c r="BO165" s="39"/>
      <c r="BP165" s="37"/>
      <c r="BQ165" s="37"/>
      <c r="BR165" s="37"/>
      <c r="BS165" s="31"/>
    </row>
    <row r="166" spans="8:71" s="2" customFormat="1" x14ac:dyDescent="0.2">
      <c r="H166" s="5"/>
      <c r="M166" s="64"/>
      <c r="Q166" s="64"/>
      <c r="R166" s="37"/>
      <c r="S166" s="37"/>
      <c r="T166" s="37"/>
      <c r="U166" s="63"/>
      <c r="V166" s="37"/>
      <c r="Y166" s="5"/>
      <c r="AC166" s="5"/>
      <c r="AG166" s="5"/>
      <c r="AK166" s="5"/>
      <c r="AL166" s="37"/>
      <c r="AM166" s="37"/>
      <c r="AN166" s="37"/>
      <c r="AO166" s="38"/>
      <c r="AP166" s="5"/>
      <c r="AQ166" s="5"/>
      <c r="AU166" s="4"/>
      <c r="AY166" s="4"/>
      <c r="AZ166" s="37"/>
      <c r="BA166" s="37"/>
      <c r="BB166" s="37"/>
      <c r="BC166" s="39"/>
      <c r="BD166" s="37"/>
      <c r="BG166" s="4"/>
      <c r="BK166" s="4"/>
      <c r="BL166" s="37"/>
      <c r="BM166" s="37"/>
      <c r="BN166" s="37"/>
      <c r="BO166" s="39"/>
      <c r="BP166" s="37"/>
      <c r="BQ166" s="37"/>
      <c r="BR166" s="37"/>
      <c r="BS166" s="31"/>
    </row>
    <row r="167" spans="8:71" s="2" customFormat="1" x14ac:dyDescent="0.2">
      <c r="H167" s="5"/>
      <c r="M167" s="64"/>
      <c r="Q167" s="64"/>
      <c r="R167" s="37"/>
      <c r="S167" s="37"/>
      <c r="T167" s="37"/>
      <c r="U167" s="63"/>
      <c r="V167" s="37"/>
      <c r="Y167" s="5"/>
      <c r="AC167" s="5"/>
      <c r="AG167" s="5"/>
      <c r="AK167" s="5"/>
      <c r="AL167" s="37"/>
      <c r="AM167" s="37"/>
      <c r="AN167" s="37"/>
      <c r="AO167" s="38"/>
      <c r="AP167" s="5"/>
      <c r="AQ167" s="5"/>
      <c r="AU167" s="4"/>
      <c r="AY167" s="4"/>
      <c r="AZ167" s="37"/>
      <c r="BA167" s="37"/>
      <c r="BB167" s="37"/>
      <c r="BC167" s="39"/>
      <c r="BD167" s="37"/>
      <c r="BG167" s="4"/>
      <c r="BK167" s="4"/>
      <c r="BL167" s="37"/>
      <c r="BM167" s="37"/>
      <c r="BN167" s="37"/>
      <c r="BO167" s="39"/>
      <c r="BP167" s="37"/>
      <c r="BQ167" s="37"/>
      <c r="BR167" s="37"/>
      <c r="BS167" s="31"/>
    </row>
    <row r="168" spans="8:71" s="2" customFormat="1" x14ac:dyDescent="0.2">
      <c r="H168" s="5"/>
      <c r="M168" s="64"/>
      <c r="Q168" s="64"/>
      <c r="R168" s="37"/>
      <c r="S168" s="37"/>
      <c r="T168" s="37"/>
      <c r="U168" s="63"/>
      <c r="V168" s="37"/>
      <c r="Y168" s="5"/>
      <c r="AC168" s="5"/>
      <c r="AG168" s="5"/>
      <c r="AK168" s="5"/>
      <c r="AL168" s="37"/>
      <c r="AM168" s="37"/>
      <c r="AN168" s="37"/>
      <c r="AO168" s="38"/>
      <c r="AP168" s="5"/>
      <c r="AQ168" s="5"/>
      <c r="AU168" s="4"/>
      <c r="AY168" s="4"/>
      <c r="AZ168" s="37"/>
      <c r="BA168" s="37"/>
      <c r="BB168" s="37"/>
      <c r="BC168" s="39"/>
      <c r="BD168" s="37"/>
      <c r="BG168" s="4"/>
      <c r="BK168" s="4"/>
      <c r="BL168" s="37"/>
      <c r="BM168" s="37"/>
      <c r="BN168" s="37"/>
      <c r="BO168" s="39"/>
      <c r="BP168" s="37"/>
      <c r="BQ168" s="37"/>
      <c r="BR168" s="37"/>
      <c r="BS168" s="31"/>
    </row>
    <row r="169" spans="8:71" s="2" customFormat="1" x14ac:dyDescent="0.2">
      <c r="H169" s="5"/>
      <c r="M169" s="64"/>
      <c r="Q169" s="64"/>
      <c r="R169" s="37"/>
      <c r="S169" s="37"/>
      <c r="T169" s="37"/>
      <c r="U169" s="63"/>
      <c r="V169" s="37"/>
      <c r="Y169" s="5"/>
      <c r="AC169" s="5"/>
      <c r="AG169" s="5"/>
      <c r="AK169" s="5"/>
      <c r="AL169" s="37"/>
      <c r="AM169" s="37"/>
      <c r="AN169" s="37"/>
      <c r="AO169" s="38"/>
      <c r="AP169" s="5"/>
      <c r="AQ169" s="5"/>
      <c r="AU169" s="4"/>
      <c r="AY169" s="4"/>
      <c r="AZ169" s="37"/>
      <c r="BA169" s="37"/>
      <c r="BB169" s="37"/>
      <c r="BC169" s="39"/>
      <c r="BD169" s="37"/>
      <c r="BG169" s="4"/>
      <c r="BK169" s="4"/>
      <c r="BL169" s="37"/>
      <c r="BM169" s="37"/>
      <c r="BN169" s="37"/>
      <c r="BO169" s="39"/>
      <c r="BP169" s="37"/>
      <c r="BQ169" s="37"/>
      <c r="BR169" s="37"/>
      <c r="BS169" s="31"/>
    </row>
    <row r="170" spans="8:71" s="2" customFormat="1" x14ac:dyDescent="0.2">
      <c r="H170" s="5"/>
      <c r="M170" s="64"/>
      <c r="Q170" s="64"/>
      <c r="R170" s="37"/>
      <c r="S170" s="37"/>
      <c r="T170" s="37"/>
      <c r="U170" s="63"/>
      <c r="V170" s="37"/>
      <c r="Y170" s="5"/>
      <c r="AC170" s="5"/>
      <c r="AG170" s="5"/>
      <c r="AK170" s="5"/>
      <c r="AL170" s="37"/>
      <c r="AM170" s="37"/>
      <c r="AN170" s="37"/>
      <c r="AO170" s="38"/>
      <c r="AP170" s="5"/>
      <c r="AQ170" s="5"/>
      <c r="AU170" s="4"/>
      <c r="AY170" s="4"/>
      <c r="AZ170" s="37"/>
      <c r="BA170" s="37"/>
      <c r="BB170" s="37"/>
      <c r="BC170" s="39"/>
      <c r="BD170" s="37"/>
      <c r="BG170" s="4"/>
      <c r="BK170" s="4"/>
      <c r="BL170" s="37"/>
      <c r="BM170" s="37"/>
      <c r="BN170" s="37"/>
      <c r="BO170" s="39"/>
      <c r="BP170" s="37"/>
      <c r="BQ170" s="37"/>
      <c r="BR170" s="37"/>
      <c r="BS170" s="31"/>
    </row>
    <row r="171" spans="8:71" s="2" customFormat="1" x14ac:dyDescent="0.2">
      <c r="H171" s="5"/>
      <c r="M171" s="64"/>
      <c r="Q171" s="64"/>
      <c r="R171" s="37"/>
      <c r="S171" s="37"/>
      <c r="T171" s="37"/>
      <c r="U171" s="63"/>
      <c r="V171" s="37"/>
      <c r="Y171" s="5"/>
      <c r="AC171" s="5"/>
      <c r="AG171" s="5"/>
      <c r="AK171" s="5"/>
      <c r="AL171" s="37"/>
      <c r="AM171" s="37"/>
      <c r="AN171" s="37"/>
      <c r="AO171" s="38"/>
      <c r="AP171" s="5"/>
      <c r="AQ171" s="5"/>
      <c r="AU171" s="4"/>
      <c r="AY171" s="4"/>
      <c r="AZ171" s="37"/>
      <c r="BA171" s="37"/>
      <c r="BB171" s="37"/>
      <c r="BC171" s="39"/>
      <c r="BD171" s="37"/>
      <c r="BG171" s="4"/>
      <c r="BK171" s="4"/>
      <c r="BL171" s="37"/>
      <c r="BM171" s="37"/>
      <c r="BN171" s="37"/>
      <c r="BO171" s="39"/>
      <c r="BP171" s="37"/>
      <c r="BQ171" s="37"/>
      <c r="BR171" s="37"/>
      <c r="BS171" s="31"/>
    </row>
    <row r="172" spans="8:71" s="2" customFormat="1" x14ac:dyDescent="0.2">
      <c r="H172" s="5"/>
      <c r="M172" s="64"/>
      <c r="Q172" s="64"/>
      <c r="R172" s="37"/>
      <c r="S172" s="37"/>
      <c r="T172" s="37"/>
      <c r="U172" s="63"/>
      <c r="V172" s="37"/>
      <c r="Y172" s="5"/>
      <c r="AC172" s="5"/>
      <c r="AG172" s="5"/>
      <c r="AK172" s="5"/>
      <c r="AL172" s="37"/>
      <c r="AM172" s="37"/>
      <c r="AN172" s="37"/>
      <c r="AO172" s="38"/>
      <c r="AP172" s="5"/>
      <c r="AQ172" s="5"/>
      <c r="AU172" s="4"/>
      <c r="AY172" s="4"/>
      <c r="AZ172" s="37"/>
      <c r="BA172" s="37"/>
      <c r="BB172" s="37"/>
      <c r="BC172" s="39"/>
      <c r="BD172" s="37"/>
      <c r="BG172" s="4"/>
      <c r="BK172" s="4"/>
      <c r="BL172" s="37"/>
      <c r="BM172" s="37"/>
      <c r="BN172" s="37"/>
      <c r="BO172" s="39"/>
      <c r="BP172" s="37"/>
      <c r="BQ172" s="37"/>
      <c r="BR172" s="37"/>
      <c r="BS172" s="31"/>
    </row>
    <row r="173" spans="8:71" s="2" customFormat="1" x14ac:dyDescent="0.2">
      <c r="H173" s="5"/>
      <c r="M173" s="64"/>
      <c r="Q173" s="64"/>
      <c r="R173" s="37"/>
      <c r="S173" s="37"/>
      <c r="T173" s="37"/>
      <c r="U173" s="63"/>
      <c r="V173" s="37"/>
      <c r="Y173" s="5"/>
      <c r="AC173" s="5"/>
      <c r="AG173" s="5"/>
      <c r="AK173" s="5"/>
      <c r="AL173" s="37"/>
      <c r="AM173" s="37"/>
      <c r="AN173" s="37"/>
      <c r="AO173" s="38"/>
      <c r="AP173" s="5"/>
      <c r="AQ173" s="5"/>
      <c r="AU173" s="4"/>
      <c r="AY173" s="4"/>
      <c r="AZ173" s="37"/>
      <c r="BA173" s="37"/>
      <c r="BB173" s="37"/>
      <c r="BC173" s="39"/>
      <c r="BD173" s="37"/>
      <c r="BG173" s="4"/>
      <c r="BK173" s="4"/>
      <c r="BL173" s="37"/>
      <c r="BM173" s="37"/>
      <c r="BN173" s="37"/>
      <c r="BO173" s="39"/>
      <c r="BP173" s="37"/>
      <c r="BQ173" s="37"/>
      <c r="BR173" s="37"/>
      <c r="BS173" s="31"/>
    </row>
    <row r="174" spans="8:71" s="2" customFormat="1" x14ac:dyDescent="0.2">
      <c r="H174" s="5"/>
      <c r="M174" s="64"/>
      <c r="Q174" s="64"/>
      <c r="R174" s="37"/>
      <c r="S174" s="37"/>
      <c r="T174" s="37"/>
      <c r="U174" s="63"/>
      <c r="V174" s="37"/>
      <c r="Y174" s="5"/>
      <c r="AC174" s="5"/>
      <c r="AG174" s="5"/>
      <c r="AK174" s="5"/>
      <c r="AL174" s="37"/>
      <c r="AM174" s="37"/>
      <c r="AN174" s="37"/>
      <c r="AO174" s="38"/>
      <c r="AP174" s="5"/>
      <c r="AQ174" s="5"/>
      <c r="AU174" s="4"/>
      <c r="AY174" s="4"/>
      <c r="AZ174" s="37"/>
      <c r="BA174" s="37"/>
      <c r="BB174" s="37"/>
      <c r="BC174" s="39"/>
      <c r="BD174" s="37"/>
      <c r="BG174" s="4"/>
      <c r="BK174" s="4"/>
      <c r="BL174" s="37"/>
      <c r="BM174" s="37"/>
      <c r="BN174" s="37"/>
      <c r="BO174" s="39"/>
      <c r="BP174" s="37"/>
      <c r="BQ174" s="37"/>
      <c r="BR174" s="37"/>
      <c r="BS174" s="31"/>
    </row>
    <row r="175" spans="8:71" s="2" customFormat="1" x14ac:dyDescent="0.2">
      <c r="H175" s="5"/>
      <c r="M175" s="64"/>
      <c r="Q175" s="64"/>
      <c r="R175" s="37"/>
      <c r="S175" s="37"/>
      <c r="T175" s="37"/>
      <c r="U175" s="63"/>
      <c r="V175" s="37"/>
      <c r="Y175" s="5"/>
      <c r="AC175" s="5"/>
      <c r="AG175" s="5"/>
      <c r="AK175" s="5"/>
      <c r="AL175" s="37"/>
      <c r="AM175" s="37"/>
      <c r="AN175" s="37"/>
      <c r="AO175" s="38"/>
      <c r="AP175" s="5"/>
      <c r="AQ175" s="5"/>
      <c r="AU175" s="4"/>
      <c r="AY175" s="4"/>
      <c r="AZ175" s="37"/>
      <c r="BA175" s="37"/>
      <c r="BB175" s="37"/>
      <c r="BC175" s="39"/>
      <c r="BD175" s="37"/>
      <c r="BG175" s="4"/>
      <c r="BK175" s="4"/>
      <c r="BL175" s="37"/>
      <c r="BM175" s="37"/>
      <c r="BN175" s="37"/>
      <c r="BO175" s="39"/>
      <c r="BP175" s="37"/>
      <c r="BQ175" s="37"/>
      <c r="BR175" s="37"/>
      <c r="BS175" s="31"/>
    </row>
    <row r="176" spans="8:71" s="2" customFormat="1" x14ac:dyDescent="0.2">
      <c r="H176" s="5"/>
      <c r="M176" s="64"/>
      <c r="Q176" s="64"/>
      <c r="R176" s="37"/>
      <c r="S176" s="37"/>
      <c r="T176" s="37"/>
      <c r="U176" s="63"/>
      <c r="V176" s="37"/>
      <c r="Y176" s="5"/>
      <c r="AC176" s="5"/>
      <c r="AG176" s="5"/>
      <c r="AK176" s="5"/>
      <c r="AL176" s="37"/>
      <c r="AM176" s="37"/>
      <c r="AN176" s="37"/>
      <c r="AO176" s="38"/>
      <c r="AP176" s="5"/>
      <c r="AQ176" s="5"/>
      <c r="AU176" s="4"/>
      <c r="AY176" s="4"/>
      <c r="AZ176" s="37"/>
      <c r="BA176" s="37"/>
      <c r="BB176" s="37"/>
      <c r="BC176" s="39"/>
      <c r="BD176" s="37"/>
      <c r="BG176" s="4"/>
      <c r="BK176" s="4"/>
      <c r="BL176" s="37"/>
      <c r="BM176" s="37"/>
      <c r="BN176" s="37"/>
      <c r="BO176" s="39"/>
      <c r="BP176" s="37"/>
      <c r="BQ176" s="37"/>
      <c r="BR176" s="37"/>
      <c r="BS176" s="31"/>
    </row>
    <row r="177" spans="8:71" s="2" customFormat="1" x14ac:dyDescent="0.2">
      <c r="H177" s="5"/>
      <c r="M177" s="64"/>
      <c r="Q177" s="64"/>
      <c r="R177" s="37"/>
      <c r="S177" s="37"/>
      <c r="T177" s="37"/>
      <c r="U177" s="63"/>
      <c r="V177" s="37"/>
      <c r="Y177" s="5"/>
      <c r="AC177" s="5"/>
      <c r="AG177" s="5"/>
      <c r="AK177" s="5"/>
      <c r="AL177" s="37"/>
      <c r="AM177" s="37"/>
      <c r="AN177" s="37"/>
      <c r="AO177" s="38"/>
      <c r="AP177" s="5"/>
      <c r="AQ177" s="5"/>
      <c r="AU177" s="4"/>
      <c r="AY177" s="4"/>
      <c r="AZ177" s="37"/>
      <c r="BA177" s="37"/>
      <c r="BB177" s="37"/>
      <c r="BC177" s="39"/>
      <c r="BD177" s="37"/>
      <c r="BG177" s="4"/>
      <c r="BK177" s="4"/>
      <c r="BL177" s="37"/>
      <c r="BM177" s="37"/>
      <c r="BN177" s="37"/>
      <c r="BO177" s="39"/>
      <c r="BP177" s="37"/>
      <c r="BQ177" s="37"/>
      <c r="BR177" s="37"/>
      <c r="BS177" s="31"/>
    </row>
    <row r="178" spans="8:71" s="2" customFormat="1" x14ac:dyDescent="0.2">
      <c r="H178" s="5"/>
      <c r="M178" s="64"/>
      <c r="Q178" s="64"/>
      <c r="R178" s="37"/>
      <c r="S178" s="37"/>
      <c r="T178" s="37"/>
      <c r="U178" s="63"/>
      <c r="V178" s="37"/>
      <c r="Y178" s="5"/>
      <c r="AC178" s="5"/>
      <c r="AG178" s="5"/>
      <c r="AK178" s="5"/>
      <c r="AL178" s="37"/>
      <c r="AM178" s="37"/>
      <c r="AN178" s="37"/>
      <c r="AO178" s="38"/>
      <c r="AP178" s="5"/>
      <c r="AQ178" s="5"/>
      <c r="AU178" s="4"/>
      <c r="AY178" s="4"/>
      <c r="AZ178" s="37"/>
      <c r="BA178" s="37"/>
      <c r="BB178" s="37"/>
      <c r="BC178" s="39"/>
      <c r="BD178" s="37"/>
      <c r="BG178" s="4"/>
      <c r="BK178" s="4"/>
      <c r="BL178" s="37"/>
      <c r="BM178" s="37"/>
      <c r="BN178" s="37"/>
      <c r="BO178" s="39"/>
      <c r="BP178" s="37"/>
      <c r="BQ178" s="37"/>
      <c r="BR178" s="37"/>
      <c r="BS178" s="31"/>
    </row>
    <row r="179" spans="8:71" s="2" customFormat="1" x14ac:dyDescent="0.2">
      <c r="H179" s="5"/>
      <c r="M179" s="64"/>
      <c r="Q179" s="64"/>
      <c r="R179" s="37"/>
      <c r="S179" s="37"/>
      <c r="T179" s="37"/>
      <c r="U179" s="63"/>
      <c r="V179" s="37"/>
      <c r="Y179" s="5"/>
      <c r="AC179" s="5"/>
      <c r="AG179" s="5"/>
      <c r="AK179" s="5"/>
      <c r="AL179" s="37"/>
      <c r="AM179" s="37"/>
      <c r="AN179" s="37"/>
      <c r="AO179" s="38"/>
      <c r="AP179" s="5"/>
      <c r="AQ179" s="5"/>
      <c r="AU179" s="4"/>
      <c r="AY179" s="4"/>
      <c r="AZ179" s="37"/>
      <c r="BA179" s="37"/>
      <c r="BB179" s="37"/>
      <c r="BC179" s="39"/>
      <c r="BD179" s="37"/>
      <c r="BG179" s="4"/>
      <c r="BK179" s="4"/>
      <c r="BL179" s="37"/>
      <c r="BM179" s="37"/>
      <c r="BN179" s="37"/>
      <c r="BO179" s="39"/>
      <c r="BP179" s="37"/>
      <c r="BQ179" s="37"/>
      <c r="BR179" s="37"/>
      <c r="BS179" s="31"/>
    </row>
    <row r="180" spans="8:71" s="2" customFormat="1" x14ac:dyDescent="0.2">
      <c r="H180" s="5"/>
      <c r="M180" s="64"/>
      <c r="Q180" s="64"/>
      <c r="R180" s="37"/>
      <c r="S180" s="37"/>
      <c r="T180" s="37"/>
      <c r="U180" s="63"/>
      <c r="V180" s="37"/>
      <c r="Y180" s="5"/>
      <c r="AC180" s="5"/>
      <c r="AG180" s="5"/>
      <c r="AK180" s="5"/>
      <c r="AL180" s="37"/>
      <c r="AM180" s="37"/>
      <c r="AN180" s="37"/>
      <c r="AO180" s="38"/>
      <c r="AP180" s="5"/>
      <c r="AQ180" s="5"/>
      <c r="AU180" s="4"/>
      <c r="AY180" s="4"/>
      <c r="AZ180" s="37"/>
      <c r="BA180" s="37"/>
      <c r="BB180" s="37"/>
      <c r="BC180" s="39"/>
      <c r="BD180" s="37"/>
      <c r="BG180" s="4"/>
      <c r="BK180" s="4"/>
      <c r="BL180" s="37"/>
      <c r="BM180" s="37"/>
      <c r="BN180" s="37"/>
      <c r="BO180" s="39"/>
      <c r="BP180" s="37"/>
      <c r="BQ180" s="37"/>
      <c r="BR180" s="37"/>
      <c r="BS180" s="31"/>
    </row>
    <row r="181" spans="8:71" s="2" customFormat="1" x14ac:dyDescent="0.2">
      <c r="H181" s="5"/>
      <c r="M181" s="64"/>
      <c r="Q181" s="64"/>
      <c r="R181" s="37"/>
      <c r="S181" s="37"/>
      <c r="T181" s="37"/>
      <c r="U181" s="63"/>
      <c r="V181" s="37"/>
      <c r="Y181" s="5"/>
      <c r="AC181" s="5"/>
      <c r="AG181" s="5"/>
      <c r="AK181" s="5"/>
      <c r="AL181" s="37"/>
      <c r="AM181" s="37"/>
      <c r="AN181" s="37"/>
      <c r="AO181" s="38"/>
      <c r="AP181" s="5"/>
      <c r="AQ181" s="5"/>
      <c r="AU181" s="4"/>
      <c r="AY181" s="4"/>
      <c r="AZ181" s="37"/>
      <c r="BA181" s="37"/>
      <c r="BB181" s="37"/>
      <c r="BC181" s="39"/>
      <c r="BD181" s="37"/>
      <c r="BG181" s="4"/>
      <c r="BK181" s="4"/>
      <c r="BL181" s="37"/>
      <c r="BM181" s="37"/>
      <c r="BN181" s="37"/>
      <c r="BO181" s="39"/>
      <c r="BP181" s="37"/>
      <c r="BQ181" s="37"/>
      <c r="BR181" s="37"/>
      <c r="BS181" s="31"/>
    </row>
    <row r="182" spans="8:71" s="2" customFormat="1" x14ac:dyDescent="0.2">
      <c r="H182" s="5"/>
      <c r="M182" s="64"/>
      <c r="Q182" s="64"/>
      <c r="R182" s="37"/>
      <c r="S182" s="37"/>
      <c r="T182" s="37"/>
      <c r="U182" s="63"/>
      <c r="V182" s="37"/>
      <c r="Y182" s="5"/>
      <c r="AC182" s="5"/>
      <c r="AG182" s="5"/>
      <c r="AK182" s="5"/>
      <c r="AL182" s="37"/>
      <c r="AM182" s="37"/>
      <c r="AN182" s="37"/>
      <c r="AO182" s="38"/>
      <c r="AP182" s="5"/>
      <c r="AQ182" s="5"/>
      <c r="AU182" s="4"/>
      <c r="AY182" s="4"/>
      <c r="AZ182" s="37"/>
      <c r="BA182" s="37"/>
      <c r="BB182" s="37"/>
      <c r="BC182" s="39"/>
      <c r="BD182" s="37"/>
      <c r="BG182" s="4"/>
      <c r="BK182" s="4"/>
      <c r="BL182" s="37"/>
      <c r="BM182" s="37"/>
      <c r="BN182" s="37"/>
      <c r="BO182" s="39"/>
      <c r="BP182" s="37"/>
      <c r="BQ182" s="37"/>
      <c r="BR182" s="37"/>
      <c r="BS182" s="31"/>
    </row>
    <row r="183" spans="8:71" s="2" customFormat="1" x14ac:dyDescent="0.2">
      <c r="H183" s="5"/>
      <c r="M183" s="64"/>
      <c r="Q183" s="64"/>
      <c r="R183" s="37"/>
      <c r="S183" s="37"/>
      <c r="T183" s="37"/>
      <c r="U183" s="63"/>
      <c r="V183" s="37"/>
      <c r="Y183" s="5"/>
      <c r="AC183" s="5"/>
      <c r="AG183" s="5"/>
      <c r="AK183" s="5"/>
      <c r="AL183" s="37"/>
      <c r="AM183" s="37"/>
      <c r="AN183" s="37"/>
      <c r="AO183" s="38"/>
      <c r="AP183" s="5"/>
      <c r="AQ183" s="5"/>
      <c r="AU183" s="4"/>
      <c r="AY183" s="4"/>
      <c r="AZ183" s="37"/>
      <c r="BA183" s="37"/>
      <c r="BB183" s="37"/>
      <c r="BC183" s="39"/>
      <c r="BD183" s="37"/>
      <c r="BG183" s="4"/>
      <c r="BK183" s="4"/>
      <c r="BL183" s="37"/>
      <c r="BM183" s="37"/>
      <c r="BN183" s="37"/>
      <c r="BO183" s="39"/>
      <c r="BP183" s="37"/>
      <c r="BQ183" s="37"/>
      <c r="BR183" s="37"/>
      <c r="BS183" s="31"/>
    </row>
    <row r="184" spans="8:71" s="2" customFormat="1" x14ac:dyDescent="0.2">
      <c r="H184" s="5"/>
      <c r="M184" s="64"/>
      <c r="Q184" s="64"/>
      <c r="R184" s="37"/>
      <c r="S184" s="37"/>
      <c r="T184" s="37"/>
      <c r="U184" s="63"/>
      <c r="V184" s="37"/>
      <c r="Y184" s="5"/>
      <c r="AC184" s="5"/>
      <c r="AG184" s="5"/>
      <c r="AK184" s="5"/>
      <c r="AL184" s="37"/>
      <c r="AM184" s="37"/>
      <c r="AN184" s="37"/>
      <c r="AO184" s="38"/>
      <c r="AP184" s="5"/>
      <c r="AQ184" s="5"/>
      <c r="AU184" s="4"/>
      <c r="AY184" s="4"/>
      <c r="AZ184" s="37"/>
      <c r="BA184" s="37"/>
      <c r="BB184" s="37"/>
      <c r="BC184" s="39"/>
      <c r="BD184" s="37"/>
      <c r="BG184" s="4"/>
      <c r="BK184" s="4"/>
      <c r="BL184" s="37"/>
      <c r="BM184" s="37"/>
      <c r="BN184" s="37"/>
      <c r="BO184" s="39"/>
      <c r="BP184" s="37"/>
      <c r="BQ184" s="37"/>
      <c r="BR184" s="37"/>
      <c r="BS184" s="31"/>
    </row>
    <row r="185" spans="8:71" s="2" customFormat="1" x14ac:dyDescent="0.2">
      <c r="H185" s="5"/>
      <c r="M185" s="64"/>
      <c r="Q185" s="64"/>
      <c r="R185" s="37"/>
      <c r="S185" s="37"/>
      <c r="T185" s="37"/>
      <c r="U185" s="63"/>
      <c r="V185" s="37"/>
      <c r="Y185" s="5"/>
      <c r="AC185" s="5"/>
      <c r="AG185" s="5"/>
      <c r="AK185" s="5"/>
      <c r="AL185" s="37"/>
      <c r="AM185" s="37"/>
      <c r="AN185" s="37"/>
      <c r="AO185" s="38"/>
      <c r="AP185" s="5"/>
      <c r="AQ185" s="5"/>
      <c r="AU185" s="4"/>
      <c r="AY185" s="4"/>
      <c r="AZ185" s="37"/>
      <c r="BA185" s="37"/>
      <c r="BB185" s="37"/>
      <c r="BC185" s="39"/>
      <c r="BD185" s="37"/>
      <c r="BG185" s="4"/>
      <c r="BK185" s="4"/>
      <c r="BL185" s="37"/>
      <c r="BM185" s="37"/>
      <c r="BN185" s="37"/>
      <c r="BO185" s="39"/>
      <c r="BP185" s="37"/>
      <c r="BQ185" s="37"/>
      <c r="BR185" s="37"/>
      <c r="BS185" s="31"/>
    </row>
    <row r="186" spans="8:71" s="2" customFormat="1" x14ac:dyDescent="0.2">
      <c r="H186" s="5"/>
      <c r="M186" s="64"/>
      <c r="Q186" s="64"/>
      <c r="R186" s="37"/>
      <c r="S186" s="37"/>
      <c r="T186" s="37"/>
      <c r="U186" s="63"/>
      <c r="V186" s="37"/>
      <c r="Y186" s="5"/>
      <c r="AC186" s="5"/>
      <c r="AG186" s="5"/>
      <c r="AK186" s="5"/>
      <c r="AL186" s="37"/>
      <c r="AM186" s="37"/>
      <c r="AN186" s="37"/>
      <c r="AO186" s="38"/>
      <c r="AP186" s="5"/>
      <c r="AQ186" s="5"/>
      <c r="AU186" s="4"/>
      <c r="AY186" s="4"/>
      <c r="AZ186" s="37"/>
      <c r="BA186" s="37"/>
      <c r="BB186" s="37"/>
      <c r="BC186" s="39"/>
      <c r="BD186" s="37"/>
      <c r="BG186" s="4"/>
      <c r="BK186" s="4"/>
      <c r="BL186" s="37"/>
      <c r="BM186" s="37"/>
      <c r="BN186" s="37"/>
      <c r="BO186" s="39"/>
      <c r="BP186" s="37"/>
      <c r="BQ186" s="37"/>
      <c r="BR186" s="37"/>
      <c r="BS186" s="31"/>
    </row>
    <row r="187" spans="8:71" s="2" customFormat="1" x14ac:dyDescent="0.2">
      <c r="H187" s="5"/>
      <c r="M187" s="64"/>
      <c r="Q187" s="64"/>
      <c r="R187" s="37"/>
      <c r="S187" s="37"/>
      <c r="T187" s="37"/>
      <c r="U187" s="63"/>
      <c r="V187" s="37"/>
      <c r="Y187" s="5"/>
      <c r="AC187" s="5"/>
      <c r="AG187" s="5"/>
      <c r="AK187" s="5"/>
      <c r="AL187" s="37"/>
      <c r="AM187" s="37"/>
      <c r="AN187" s="37"/>
      <c r="AO187" s="38"/>
      <c r="AP187" s="5"/>
      <c r="AQ187" s="5"/>
      <c r="AU187" s="4"/>
      <c r="AY187" s="4"/>
      <c r="AZ187" s="37"/>
      <c r="BA187" s="37"/>
      <c r="BB187" s="37"/>
      <c r="BC187" s="39"/>
      <c r="BD187" s="37"/>
      <c r="BG187" s="4"/>
      <c r="BK187" s="4"/>
      <c r="BL187" s="37"/>
      <c r="BM187" s="37"/>
      <c r="BN187" s="37"/>
      <c r="BO187" s="39"/>
      <c r="BP187" s="37"/>
      <c r="BQ187" s="37"/>
      <c r="BR187" s="37"/>
      <c r="BS187" s="31"/>
    </row>
    <row r="188" spans="8:71" s="2" customFormat="1" x14ac:dyDescent="0.2">
      <c r="H188" s="5"/>
      <c r="M188" s="64"/>
      <c r="Q188" s="64"/>
      <c r="R188" s="37"/>
      <c r="S188" s="37"/>
      <c r="T188" s="37"/>
      <c r="U188" s="63"/>
      <c r="V188" s="37"/>
      <c r="Y188" s="5"/>
      <c r="AC188" s="5"/>
      <c r="AG188" s="5"/>
      <c r="AK188" s="5"/>
      <c r="AL188" s="37"/>
      <c r="AM188" s="37"/>
      <c r="AN188" s="37"/>
      <c r="AO188" s="38"/>
      <c r="AP188" s="5"/>
      <c r="AQ188" s="5"/>
      <c r="AU188" s="4"/>
      <c r="AY188" s="4"/>
      <c r="AZ188" s="37"/>
      <c r="BA188" s="37"/>
      <c r="BB188" s="37"/>
      <c r="BC188" s="39"/>
      <c r="BD188" s="37"/>
      <c r="BG188" s="4"/>
      <c r="BK188" s="4"/>
      <c r="BL188" s="37"/>
      <c r="BM188" s="37"/>
      <c r="BN188" s="37"/>
      <c r="BO188" s="39"/>
      <c r="BP188" s="37"/>
      <c r="BQ188" s="37"/>
      <c r="BR188" s="37"/>
      <c r="BS188" s="31"/>
    </row>
    <row r="189" spans="8:71" s="2" customFormat="1" x14ac:dyDescent="0.2">
      <c r="H189" s="5"/>
      <c r="M189" s="64"/>
      <c r="Q189" s="64"/>
      <c r="R189" s="37"/>
      <c r="S189" s="37"/>
      <c r="T189" s="37"/>
      <c r="U189" s="63"/>
      <c r="V189" s="37"/>
      <c r="Y189" s="5"/>
      <c r="AC189" s="5"/>
      <c r="AG189" s="5"/>
      <c r="AK189" s="5"/>
      <c r="AL189" s="37"/>
      <c r="AM189" s="37"/>
      <c r="AN189" s="37"/>
      <c r="AO189" s="38"/>
      <c r="AP189" s="5"/>
      <c r="AQ189" s="5"/>
      <c r="AU189" s="4"/>
      <c r="AY189" s="4"/>
      <c r="AZ189" s="37"/>
      <c r="BA189" s="37"/>
      <c r="BB189" s="37"/>
      <c r="BC189" s="39"/>
      <c r="BD189" s="37"/>
      <c r="BG189" s="4"/>
      <c r="BK189" s="4"/>
      <c r="BL189" s="37"/>
      <c r="BM189" s="37"/>
      <c r="BN189" s="37"/>
      <c r="BO189" s="39"/>
      <c r="BP189" s="37"/>
      <c r="BQ189" s="37"/>
      <c r="BR189" s="37"/>
      <c r="BS189" s="31"/>
    </row>
    <row r="190" spans="8:71" s="2" customFormat="1" x14ac:dyDescent="0.2">
      <c r="H190" s="5"/>
      <c r="M190" s="64"/>
      <c r="Q190" s="64"/>
      <c r="R190" s="37"/>
      <c r="S190" s="37"/>
      <c r="T190" s="37"/>
      <c r="U190" s="63"/>
      <c r="V190" s="37"/>
      <c r="Y190" s="5"/>
      <c r="AC190" s="5"/>
      <c r="AG190" s="5"/>
      <c r="AK190" s="5"/>
      <c r="AL190" s="37"/>
      <c r="AM190" s="37"/>
      <c r="AN190" s="37"/>
      <c r="AO190" s="38"/>
      <c r="AP190" s="5"/>
      <c r="AQ190" s="5"/>
      <c r="AU190" s="4"/>
      <c r="AY190" s="4"/>
      <c r="AZ190" s="37"/>
      <c r="BA190" s="37"/>
      <c r="BB190" s="37"/>
      <c r="BC190" s="39"/>
      <c r="BD190" s="37"/>
      <c r="BG190" s="4"/>
      <c r="BK190" s="4"/>
      <c r="BL190" s="37"/>
      <c r="BM190" s="37"/>
      <c r="BN190" s="37"/>
      <c r="BO190" s="39"/>
      <c r="BP190" s="37"/>
      <c r="BQ190" s="37"/>
      <c r="BR190" s="37"/>
      <c r="BS190" s="31"/>
    </row>
    <row r="191" spans="8:71" s="2" customFormat="1" x14ac:dyDescent="0.2">
      <c r="H191" s="5"/>
      <c r="M191" s="64"/>
      <c r="Q191" s="64"/>
      <c r="R191" s="37"/>
      <c r="S191" s="37"/>
      <c r="T191" s="37"/>
      <c r="U191" s="63"/>
      <c r="V191" s="37"/>
      <c r="Y191" s="5"/>
      <c r="AC191" s="5"/>
      <c r="AG191" s="5"/>
      <c r="AK191" s="5"/>
      <c r="AL191" s="37"/>
      <c r="AM191" s="37"/>
      <c r="AN191" s="37"/>
      <c r="AO191" s="38"/>
      <c r="AP191" s="5"/>
      <c r="AQ191" s="5"/>
      <c r="AU191" s="4"/>
      <c r="AY191" s="4"/>
      <c r="AZ191" s="37"/>
      <c r="BA191" s="37"/>
      <c r="BB191" s="37"/>
      <c r="BC191" s="39"/>
      <c r="BD191" s="37"/>
      <c r="BG191" s="4"/>
      <c r="BK191" s="4"/>
      <c r="BL191" s="37"/>
      <c r="BM191" s="37"/>
      <c r="BN191" s="37"/>
      <c r="BO191" s="39"/>
      <c r="BP191" s="37"/>
      <c r="BQ191" s="37"/>
      <c r="BR191" s="37"/>
      <c r="BS191" s="31"/>
    </row>
    <row r="192" spans="8:71" s="2" customFormat="1" x14ac:dyDescent="0.2">
      <c r="H192" s="5"/>
      <c r="M192" s="64"/>
      <c r="Q192" s="64"/>
      <c r="R192" s="37"/>
      <c r="S192" s="37"/>
      <c r="T192" s="37"/>
      <c r="U192" s="63"/>
      <c r="V192" s="37"/>
      <c r="Y192" s="5"/>
      <c r="AC192" s="5"/>
      <c r="AG192" s="5"/>
      <c r="AK192" s="5"/>
      <c r="AL192" s="37"/>
      <c r="AM192" s="37"/>
      <c r="AN192" s="37"/>
      <c r="AO192" s="38"/>
      <c r="AP192" s="5"/>
      <c r="AQ192" s="5"/>
      <c r="AU192" s="4"/>
      <c r="AY192" s="4"/>
      <c r="AZ192" s="37"/>
      <c r="BA192" s="37"/>
      <c r="BB192" s="37"/>
      <c r="BC192" s="39"/>
      <c r="BD192" s="37"/>
      <c r="BG192" s="4"/>
      <c r="BK192" s="4"/>
      <c r="BL192" s="37"/>
      <c r="BM192" s="37"/>
      <c r="BN192" s="37"/>
      <c r="BO192" s="39"/>
      <c r="BP192" s="37"/>
      <c r="BQ192" s="37"/>
      <c r="BR192" s="37"/>
      <c r="BS192" s="31"/>
    </row>
    <row r="193" spans="8:71" s="2" customFormat="1" x14ac:dyDescent="0.2">
      <c r="H193" s="5"/>
      <c r="M193" s="64"/>
      <c r="Q193" s="64"/>
      <c r="R193" s="37"/>
      <c r="S193" s="37"/>
      <c r="T193" s="37"/>
      <c r="U193" s="63"/>
      <c r="V193" s="37"/>
      <c r="Y193" s="5"/>
      <c r="AC193" s="5"/>
      <c r="AG193" s="5"/>
      <c r="AK193" s="5"/>
      <c r="AL193" s="37"/>
      <c r="AM193" s="37"/>
      <c r="AN193" s="37"/>
      <c r="AO193" s="38"/>
      <c r="AP193" s="5"/>
      <c r="AQ193" s="5"/>
      <c r="AU193" s="4"/>
      <c r="AY193" s="4"/>
      <c r="AZ193" s="37"/>
      <c r="BA193" s="37"/>
      <c r="BB193" s="37"/>
      <c r="BC193" s="39"/>
      <c r="BD193" s="37"/>
      <c r="BG193" s="4"/>
      <c r="BK193" s="4"/>
      <c r="BL193" s="37"/>
      <c r="BM193" s="37"/>
      <c r="BN193" s="37"/>
      <c r="BO193" s="39"/>
      <c r="BP193" s="37"/>
      <c r="BQ193" s="37"/>
      <c r="BR193" s="37"/>
      <c r="BS193" s="31"/>
    </row>
    <row r="194" spans="8:71" s="2" customFormat="1" x14ac:dyDescent="0.2">
      <c r="H194" s="5"/>
      <c r="M194" s="64"/>
      <c r="Q194" s="64"/>
      <c r="R194" s="37"/>
      <c r="S194" s="37"/>
      <c r="T194" s="37"/>
      <c r="U194" s="63"/>
      <c r="V194" s="37"/>
      <c r="Y194" s="5"/>
      <c r="AC194" s="5"/>
      <c r="AG194" s="5"/>
      <c r="AK194" s="5"/>
      <c r="AL194" s="37"/>
      <c r="AM194" s="37"/>
      <c r="AN194" s="37"/>
      <c r="AO194" s="38"/>
      <c r="AP194" s="5"/>
      <c r="AQ194" s="5"/>
      <c r="AU194" s="4"/>
      <c r="AY194" s="4"/>
      <c r="AZ194" s="37"/>
      <c r="BA194" s="37"/>
      <c r="BB194" s="37"/>
      <c r="BC194" s="39"/>
      <c r="BD194" s="37"/>
      <c r="BG194" s="4"/>
      <c r="BK194" s="4"/>
      <c r="BL194" s="37"/>
      <c r="BM194" s="37"/>
      <c r="BN194" s="37"/>
      <c r="BO194" s="39"/>
      <c r="BP194" s="37"/>
      <c r="BQ194" s="37"/>
      <c r="BR194" s="37"/>
      <c r="BS194" s="31"/>
    </row>
    <row r="195" spans="8:71" s="2" customFormat="1" x14ac:dyDescent="0.2">
      <c r="H195" s="5"/>
      <c r="M195" s="64"/>
      <c r="Q195" s="64"/>
      <c r="R195" s="37"/>
      <c r="S195" s="37"/>
      <c r="T195" s="37"/>
      <c r="U195" s="63"/>
      <c r="V195" s="37"/>
      <c r="Y195" s="5"/>
      <c r="AC195" s="5"/>
      <c r="AG195" s="5"/>
      <c r="AK195" s="5"/>
      <c r="AL195" s="37"/>
      <c r="AM195" s="37"/>
      <c r="AN195" s="37"/>
      <c r="AO195" s="38"/>
      <c r="AP195" s="5"/>
      <c r="AQ195" s="5"/>
      <c r="AU195" s="4"/>
      <c r="AY195" s="4"/>
      <c r="AZ195" s="37"/>
      <c r="BA195" s="37"/>
      <c r="BB195" s="37"/>
      <c r="BC195" s="39"/>
      <c r="BD195" s="37"/>
      <c r="BG195" s="4"/>
      <c r="BK195" s="4"/>
      <c r="BL195" s="37"/>
      <c r="BM195" s="37"/>
      <c r="BN195" s="37"/>
      <c r="BO195" s="39"/>
      <c r="BP195" s="37"/>
      <c r="BQ195" s="37"/>
      <c r="BR195" s="37"/>
      <c r="BS195" s="31"/>
    </row>
    <row r="196" spans="8:71" s="2" customFormat="1" x14ac:dyDescent="0.2">
      <c r="H196" s="5"/>
      <c r="M196" s="64"/>
      <c r="Q196" s="64"/>
      <c r="R196" s="37"/>
      <c r="S196" s="37"/>
      <c r="T196" s="37"/>
      <c r="U196" s="63"/>
      <c r="V196" s="37"/>
      <c r="Y196" s="5"/>
      <c r="AC196" s="5"/>
      <c r="AG196" s="5"/>
      <c r="AK196" s="5"/>
      <c r="AL196" s="37"/>
      <c r="AM196" s="37"/>
      <c r="AN196" s="37"/>
      <c r="AO196" s="38"/>
      <c r="AP196" s="5"/>
      <c r="AQ196" s="5"/>
      <c r="AU196" s="4"/>
      <c r="AY196" s="4"/>
      <c r="AZ196" s="37"/>
      <c r="BA196" s="37"/>
      <c r="BB196" s="37"/>
      <c r="BC196" s="39"/>
      <c r="BD196" s="37"/>
      <c r="BG196" s="4"/>
      <c r="BK196" s="4"/>
      <c r="BL196" s="37"/>
      <c r="BM196" s="37"/>
      <c r="BN196" s="37"/>
      <c r="BO196" s="39"/>
      <c r="BP196" s="37"/>
      <c r="BQ196" s="37"/>
      <c r="BR196" s="37"/>
      <c r="BS196" s="31"/>
    </row>
    <row r="197" spans="8:71" s="2" customFormat="1" x14ac:dyDescent="0.2">
      <c r="H197" s="5"/>
      <c r="M197" s="64"/>
      <c r="Q197" s="64"/>
      <c r="R197" s="37"/>
      <c r="S197" s="37"/>
      <c r="T197" s="37"/>
      <c r="U197" s="63"/>
      <c r="V197" s="37"/>
      <c r="Y197" s="5"/>
      <c r="AC197" s="5"/>
      <c r="AG197" s="5"/>
      <c r="AK197" s="5"/>
      <c r="AL197" s="37"/>
      <c r="AM197" s="37"/>
      <c r="AN197" s="37"/>
      <c r="AO197" s="38"/>
      <c r="AP197" s="5"/>
      <c r="AQ197" s="5"/>
      <c r="AU197" s="4"/>
      <c r="AY197" s="4"/>
      <c r="AZ197" s="37"/>
      <c r="BA197" s="37"/>
      <c r="BB197" s="37"/>
      <c r="BC197" s="39"/>
      <c r="BD197" s="37"/>
      <c r="BG197" s="4"/>
      <c r="BK197" s="4"/>
      <c r="BL197" s="37"/>
      <c r="BM197" s="37"/>
      <c r="BN197" s="37"/>
      <c r="BO197" s="39"/>
      <c r="BP197" s="37"/>
      <c r="BQ197" s="37"/>
      <c r="BR197" s="37"/>
      <c r="BS197" s="31"/>
    </row>
    <row r="198" spans="8:71" s="2" customFormat="1" x14ac:dyDescent="0.2">
      <c r="H198" s="5"/>
      <c r="M198" s="64"/>
      <c r="Q198" s="64"/>
      <c r="R198" s="37"/>
      <c r="S198" s="37"/>
      <c r="T198" s="37"/>
      <c r="U198" s="63"/>
      <c r="V198" s="37"/>
      <c r="Y198" s="5"/>
      <c r="AC198" s="5"/>
      <c r="AG198" s="5"/>
      <c r="AK198" s="5"/>
      <c r="AL198" s="37"/>
      <c r="AM198" s="37"/>
      <c r="AN198" s="37"/>
      <c r="AO198" s="38"/>
      <c r="AP198" s="5"/>
      <c r="AQ198" s="5"/>
      <c r="AU198" s="4"/>
      <c r="AY198" s="4"/>
      <c r="AZ198" s="37"/>
      <c r="BA198" s="37"/>
      <c r="BB198" s="37"/>
      <c r="BC198" s="39"/>
      <c r="BD198" s="37"/>
      <c r="BG198" s="4"/>
      <c r="BK198" s="4"/>
      <c r="BL198" s="37"/>
      <c r="BM198" s="37"/>
      <c r="BN198" s="37"/>
      <c r="BO198" s="39"/>
      <c r="BP198" s="37"/>
      <c r="BQ198" s="37"/>
      <c r="BR198" s="37"/>
      <c r="BS198" s="31"/>
    </row>
    <row r="199" spans="8:71" s="2" customFormat="1" x14ac:dyDescent="0.2">
      <c r="H199" s="5"/>
      <c r="M199" s="64"/>
      <c r="Q199" s="64"/>
      <c r="R199" s="37"/>
      <c r="S199" s="37"/>
      <c r="T199" s="37"/>
      <c r="U199" s="63"/>
      <c r="V199" s="37"/>
      <c r="Y199" s="5"/>
      <c r="AC199" s="5"/>
      <c r="AG199" s="5"/>
      <c r="AK199" s="5"/>
      <c r="AL199" s="37"/>
      <c r="AM199" s="37"/>
      <c r="AN199" s="37"/>
      <c r="AO199" s="38"/>
      <c r="AP199" s="5"/>
      <c r="AQ199" s="5"/>
      <c r="AU199" s="4"/>
      <c r="AY199" s="4"/>
      <c r="AZ199" s="37"/>
      <c r="BA199" s="37"/>
      <c r="BB199" s="37"/>
      <c r="BC199" s="39"/>
      <c r="BD199" s="37"/>
      <c r="BG199" s="4"/>
      <c r="BK199" s="4"/>
      <c r="BL199" s="37"/>
      <c r="BM199" s="37"/>
      <c r="BN199" s="37"/>
      <c r="BO199" s="39"/>
      <c r="BP199" s="37"/>
      <c r="BQ199" s="37"/>
      <c r="BR199" s="37"/>
      <c r="BS199" s="31"/>
    </row>
    <row r="200" spans="8:71" s="2" customFormat="1" x14ac:dyDescent="0.2">
      <c r="H200" s="5"/>
      <c r="M200" s="64"/>
      <c r="Q200" s="64"/>
      <c r="R200" s="37"/>
      <c r="S200" s="37"/>
      <c r="T200" s="37"/>
      <c r="U200" s="63"/>
      <c r="V200" s="37"/>
      <c r="Y200" s="5"/>
      <c r="AC200" s="5"/>
      <c r="AG200" s="5"/>
      <c r="AK200" s="5"/>
      <c r="AL200" s="37"/>
      <c r="AM200" s="37"/>
      <c r="AN200" s="37"/>
      <c r="AO200" s="38"/>
      <c r="AP200" s="5"/>
      <c r="AQ200" s="5"/>
      <c r="AU200" s="4"/>
      <c r="AY200" s="4"/>
      <c r="AZ200" s="37"/>
      <c r="BA200" s="37"/>
      <c r="BB200" s="37"/>
      <c r="BC200" s="39"/>
      <c r="BD200" s="37"/>
      <c r="BG200" s="4"/>
      <c r="BK200" s="4"/>
      <c r="BL200" s="37"/>
      <c r="BM200" s="37"/>
      <c r="BN200" s="37"/>
      <c r="BO200" s="39"/>
      <c r="BP200" s="37"/>
      <c r="BQ200" s="37"/>
      <c r="BR200" s="37"/>
      <c r="BS200" s="31"/>
    </row>
    <row r="201" spans="8:71" s="2" customFormat="1" x14ac:dyDescent="0.2">
      <c r="H201" s="5"/>
      <c r="M201" s="64"/>
      <c r="Q201" s="64"/>
      <c r="R201" s="37"/>
      <c r="S201" s="37"/>
      <c r="T201" s="37"/>
      <c r="U201" s="63"/>
      <c r="V201" s="37"/>
      <c r="Y201" s="5"/>
      <c r="AC201" s="5"/>
      <c r="AG201" s="5"/>
      <c r="AK201" s="5"/>
      <c r="AL201" s="37"/>
      <c r="AM201" s="37"/>
      <c r="AN201" s="37"/>
      <c r="AO201" s="38"/>
      <c r="AP201" s="5"/>
      <c r="AQ201" s="5"/>
      <c r="AU201" s="4"/>
      <c r="AY201" s="4"/>
      <c r="AZ201" s="37"/>
      <c r="BA201" s="37"/>
      <c r="BB201" s="37"/>
      <c r="BC201" s="39"/>
      <c r="BD201" s="37"/>
      <c r="BG201" s="4"/>
      <c r="BK201" s="4"/>
      <c r="BL201" s="37"/>
      <c r="BM201" s="37"/>
      <c r="BN201" s="37"/>
      <c r="BO201" s="39"/>
      <c r="BP201" s="37"/>
      <c r="BQ201" s="37"/>
      <c r="BR201" s="37"/>
      <c r="BS201" s="31"/>
    </row>
    <row r="202" spans="8:71" s="2" customFormat="1" x14ac:dyDescent="0.2">
      <c r="H202" s="5"/>
      <c r="M202" s="64"/>
      <c r="Q202" s="64"/>
      <c r="R202" s="37"/>
      <c r="S202" s="37"/>
      <c r="T202" s="37"/>
      <c r="U202" s="63"/>
      <c r="V202" s="37"/>
      <c r="Y202" s="5"/>
      <c r="AC202" s="5"/>
      <c r="AG202" s="5"/>
      <c r="AK202" s="5"/>
      <c r="AL202" s="37"/>
      <c r="AM202" s="37"/>
      <c r="AN202" s="37"/>
      <c r="AO202" s="38"/>
      <c r="AP202" s="5"/>
      <c r="AQ202" s="5"/>
      <c r="AU202" s="4"/>
      <c r="AY202" s="4"/>
      <c r="AZ202" s="37"/>
      <c r="BA202" s="37"/>
      <c r="BB202" s="37"/>
      <c r="BC202" s="39"/>
      <c r="BD202" s="37"/>
      <c r="BG202" s="4"/>
      <c r="BK202" s="4"/>
      <c r="BL202" s="37"/>
      <c r="BM202" s="37"/>
      <c r="BN202" s="37"/>
      <c r="BO202" s="39"/>
      <c r="BP202" s="37"/>
      <c r="BQ202" s="37"/>
      <c r="BR202" s="37"/>
      <c r="BS202" s="31"/>
    </row>
    <row r="203" spans="8:71" s="2" customFormat="1" x14ac:dyDescent="0.2">
      <c r="H203" s="5"/>
      <c r="M203" s="64"/>
      <c r="Q203" s="64"/>
      <c r="R203" s="37"/>
      <c r="S203" s="37"/>
      <c r="T203" s="37"/>
      <c r="U203" s="63"/>
      <c r="V203" s="37"/>
      <c r="Y203" s="5"/>
      <c r="AC203" s="5"/>
      <c r="AG203" s="5"/>
      <c r="AK203" s="5"/>
      <c r="AL203" s="37"/>
      <c r="AM203" s="37"/>
      <c r="AN203" s="37"/>
      <c r="AO203" s="38"/>
      <c r="AP203" s="5"/>
      <c r="AQ203" s="5"/>
      <c r="AU203" s="4"/>
      <c r="AY203" s="4"/>
      <c r="AZ203" s="37"/>
      <c r="BA203" s="37"/>
      <c r="BB203" s="37"/>
      <c r="BC203" s="39"/>
      <c r="BD203" s="37"/>
      <c r="BG203" s="4"/>
      <c r="BK203" s="4"/>
      <c r="BL203" s="37"/>
      <c r="BM203" s="37"/>
      <c r="BN203" s="37"/>
      <c r="BO203" s="39"/>
      <c r="BP203" s="37"/>
      <c r="BQ203" s="37"/>
      <c r="BR203" s="37"/>
      <c r="BS203" s="31"/>
    </row>
    <row r="204" spans="8:71" s="2" customFormat="1" x14ac:dyDescent="0.2">
      <c r="H204" s="5"/>
      <c r="M204" s="64"/>
      <c r="Q204" s="64"/>
      <c r="R204" s="37"/>
      <c r="S204" s="37"/>
      <c r="T204" s="37"/>
      <c r="U204" s="63"/>
      <c r="V204" s="37"/>
      <c r="Y204" s="5"/>
      <c r="AC204" s="5"/>
      <c r="AG204" s="5"/>
      <c r="AK204" s="5"/>
      <c r="AL204" s="37"/>
      <c r="AM204" s="37"/>
      <c r="AN204" s="37"/>
      <c r="AO204" s="38"/>
      <c r="AP204" s="5"/>
      <c r="AQ204" s="5"/>
      <c r="AU204" s="4"/>
      <c r="AY204" s="4"/>
      <c r="AZ204" s="37"/>
      <c r="BA204" s="37"/>
      <c r="BB204" s="37"/>
      <c r="BC204" s="39"/>
      <c r="BD204" s="37"/>
      <c r="BG204" s="4"/>
      <c r="BK204" s="4"/>
      <c r="BL204" s="37"/>
      <c r="BM204" s="37"/>
      <c r="BN204" s="37"/>
      <c r="BO204" s="39"/>
      <c r="BP204" s="37"/>
      <c r="BQ204" s="37"/>
      <c r="BR204" s="37"/>
      <c r="BS204" s="31"/>
    </row>
    <row r="205" spans="8:71" s="2" customFormat="1" x14ac:dyDescent="0.2">
      <c r="H205" s="5"/>
      <c r="M205" s="64"/>
      <c r="Q205" s="64"/>
      <c r="R205" s="37"/>
      <c r="S205" s="37"/>
      <c r="T205" s="37"/>
      <c r="U205" s="63"/>
      <c r="V205" s="37"/>
      <c r="Y205" s="5"/>
      <c r="AC205" s="5"/>
      <c r="AG205" s="5"/>
      <c r="AK205" s="5"/>
      <c r="AL205" s="37"/>
      <c r="AM205" s="37"/>
      <c r="AN205" s="37"/>
      <c r="AO205" s="38"/>
      <c r="AP205" s="5"/>
      <c r="AQ205" s="5"/>
      <c r="AU205" s="4"/>
      <c r="AY205" s="4"/>
      <c r="AZ205" s="37"/>
      <c r="BA205" s="37"/>
      <c r="BB205" s="37"/>
      <c r="BC205" s="39"/>
      <c r="BD205" s="37"/>
      <c r="BG205" s="4"/>
      <c r="BK205" s="4"/>
      <c r="BL205" s="37"/>
      <c r="BM205" s="37"/>
      <c r="BN205" s="37"/>
      <c r="BO205" s="39"/>
      <c r="BP205" s="37"/>
      <c r="BQ205" s="37"/>
      <c r="BR205" s="37"/>
      <c r="BS205" s="31"/>
    </row>
    <row r="206" spans="8:71" s="2" customFormat="1" x14ac:dyDescent="0.2">
      <c r="H206" s="5"/>
      <c r="M206" s="64"/>
      <c r="Q206" s="64"/>
      <c r="R206" s="37"/>
      <c r="S206" s="37"/>
      <c r="T206" s="37"/>
      <c r="U206" s="63"/>
      <c r="V206" s="37"/>
      <c r="Y206" s="5"/>
      <c r="AC206" s="5"/>
      <c r="AG206" s="5"/>
      <c r="AK206" s="5"/>
      <c r="AL206" s="37"/>
      <c r="AM206" s="37"/>
      <c r="AN206" s="37"/>
      <c r="AO206" s="38"/>
      <c r="AP206" s="5"/>
      <c r="AQ206" s="5"/>
      <c r="AU206" s="4"/>
      <c r="AY206" s="4"/>
      <c r="AZ206" s="37"/>
      <c r="BA206" s="37"/>
      <c r="BB206" s="37"/>
      <c r="BC206" s="39"/>
      <c r="BD206" s="37"/>
      <c r="BG206" s="4"/>
      <c r="BK206" s="4"/>
      <c r="BL206" s="37"/>
      <c r="BM206" s="37"/>
      <c r="BN206" s="37"/>
      <c r="BO206" s="39"/>
      <c r="BP206" s="37"/>
      <c r="BQ206" s="37"/>
      <c r="BR206" s="37"/>
      <c r="BS206" s="31"/>
    </row>
    <row r="207" spans="8:71" s="2" customFormat="1" x14ac:dyDescent="0.2">
      <c r="H207" s="5"/>
      <c r="M207" s="64"/>
      <c r="Q207" s="64"/>
      <c r="R207" s="37"/>
      <c r="S207" s="37"/>
      <c r="T207" s="37"/>
      <c r="U207" s="63"/>
      <c r="V207" s="37"/>
      <c r="Y207" s="5"/>
      <c r="AC207" s="5"/>
      <c r="AG207" s="5"/>
      <c r="AK207" s="5"/>
      <c r="AL207" s="37"/>
      <c r="AM207" s="37"/>
      <c r="AN207" s="37"/>
      <c r="AO207" s="38"/>
      <c r="AP207" s="5"/>
      <c r="AQ207" s="5"/>
      <c r="AU207" s="4"/>
      <c r="AY207" s="4"/>
      <c r="AZ207" s="37"/>
      <c r="BA207" s="37"/>
      <c r="BB207" s="37"/>
      <c r="BC207" s="39"/>
      <c r="BD207" s="37"/>
      <c r="BG207" s="4"/>
      <c r="BK207" s="4"/>
      <c r="BL207" s="37"/>
      <c r="BM207" s="37"/>
      <c r="BN207" s="37"/>
      <c r="BO207" s="39"/>
      <c r="BP207" s="37"/>
      <c r="BQ207" s="37"/>
      <c r="BR207" s="37"/>
      <c r="BS207" s="31"/>
    </row>
    <row r="208" spans="8:71" s="2" customFormat="1" x14ac:dyDescent="0.2">
      <c r="H208" s="5"/>
      <c r="M208" s="64"/>
      <c r="Q208" s="64"/>
      <c r="R208" s="37"/>
      <c r="S208" s="37"/>
      <c r="T208" s="37"/>
      <c r="U208" s="63"/>
      <c r="V208" s="37"/>
      <c r="Y208" s="5"/>
      <c r="AC208" s="5"/>
      <c r="AG208" s="5"/>
      <c r="AK208" s="5"/>
      <c r="AL208" s="37"/>
      <c r="AM208" s="37"/>
      <c r="AN208" s="37"/>
      <c r="AO208" s="38"/>
      <c r="AP208" s="5"/>
      <c r="AQ208" s="5"/>
      <c r="AU208" s="4"/>
      <c r="AY208" s="4"/>
      <c r="AZ208" s="37"/>
      <c r="BA208" s="37"/>
      <c r="BB208" s="37"/>
      <c r="BC208" s="39"/>
      <c r="BD208" s="37"/>
      <c r="BG208" s="4"/>
      <c r="BK208" s="4"/>
      <c r="BL208" s="37"/>
      <c r="BM208" s="37"/>
      <c r="BN208" s="37"/>
      <c r="BO208" s="39"/>
      <c r="BP208" s="37"/>
      <c r="BQ208" s="37"/>
      <c r="BR208" s="37"/>
      <c r="BS208" s="31"/>
    </row>
    <row r="209" spans="8:71" s="2" customFormat="1" x14ac:dyDescent="0.2">
      <c r="H209" s="5"/>
      <c r="M209" s="64"/>
      <c r="Q209" s="64"/>
      <c r="R209" s="37"/>
      <c r="S209" s="37"/>
      <c r="T209" s="37"/>
      <c r="U209" s="63"/>
      <c r="V209" s="37"/>
      <c r="Y209" s="5"/>
      <c r="AC209" s="5"/>
      <c r="AG209" s="5"/>
      <c r="AK209" s="5"/>
      <c r="AL209" s="37"/>
      <c r="AM209" s="37"/>
      <c r="AN209" s="37"/>
      <c r="AO209" s="38"/>
      <c r="AP209" s="5"/>
      <c r="AQ209" s="5"/>
      <c r="AU209" s="4"/>
      <c r="AY209" s="4"/>
      <c r="AZ209" s="37"/>
      <c r="BA209" s="37"/>
      <c r="BB209" s="37"/>
      <c r="BC209" s="39"/>
      <c r="BD209" s="37"/>
      <c r="BG209" s="4"/>
      <c r="BK209" s="4"/>
      <c r="BL209" s="37"/>
      <c r="BM209" s="37"/>
      <c r="BN209" s="37"/>
      <c r="BO209" s="39"/>
      <c r="BP209" s="37"/>
      <c r="BQ209" s="37"/>
      <c r="BR209" s="37"/>
      <c r="BS209" s="31"/>
    </row>
    <row r="210" spans="8:71" s="2" customFormat="1" x14ac:dyDescent="0.2">
      <c r="H210" s="5"/>
      <c r="M210" s="64"/>
      <c r="Q210" s="64"/>
      <c r="R210" s="37"/>
      <c r="S210" s="37"/>
      <c r="T210" s="37"/>
      <c r="U210" s="63"/>
      <c r="V210" s="37"/>
      <c r="Y210" s="5"/>
      <c r="AC210" s="5"/>
      <c r="AG210" s="5"/>
      <c r="AK210" s="5"/>
      <c r="AL210" s="37"/>
      <c r="AM210" s="37"/>
      <c r="AN210" s="37"/>
      <c r="AO210" s="38"/>
      <c r="AP210" s="5"/>
      <c r="AQ210" s="5"/>
      <c r="AU210" s="4"/>
      <c r="AY210" s="4"/>
      <c r="AZ210" s="37"/>
      <c r="BA210" s="37"/>
      <c r="BB210" s="37"/>
      <c r="BC210" s="39"/>
      <c r="BD210" s="37"/>
      <c r="BG210" s="4"/>
      <c r="BK210" s="4"/>
      <c r="BL210" s="37"/>
      <c r="BM210" s="37"/>
      <c r="BN210" s="37"/>
      <c r="BO210" s="39"/>
      <c r="BP210" s="37"/>
      <c r="BQ210" s="37"/>
      <c r="BR210" s="37"/>
      <c r="BS210" s="31"/>
    </row>
    <row r="211" spans="8:71" s="2" customFormat="1" x14ac:dyDescent="0.2">
      <c r="H211" s="5"/>
      <c r="M211" s="64"/>
      <c r="Q211" s="64"/>
      <c r="R211" s="37"/>
      <c r="S211" s="37"/>
      <c r="T211" s="37"/>
      <c r="U211" s="63"/>
      <c r="V211" s="37"/>
      <c r="Y211" s="5"/>
      <c r="AC211" s="5"/>
      <c r="AG211" s="5"/>
      <c r="AK211" s="5"/>
      <c r="AL211" s="37"/>
      <c r="AM211" s="37"/>
      <c r="AN211" s="37"/>
      <c r="AO211" s="38"/>
      <c r="AP211" s="5"/>
      <c r="AQ211" s="5"/>
      <c r="AU211" s="4"/>
      <c r="AY211" s="4"/>
      <c r="AZ211" s="37"/>
      <c r="BA211" s="37"/>
      <c r="BB211" s="37"/>
      <c r="BC211" s="39"/>
      <c r="BD211" s="37"/>
      <c r="BG211" s="4"/>
      <c r="BK211" s="4"/>
      <c r="BL211" s="37"/>
      <c r="BM211" s="37"/>
      <c r="BN211" s="37"/>
      <c r="BO211" s="39"/>
      <c r="BP211" s="37"/>
      <c r="BQ211" s="37"/>
      <c r="BR211" s="37"/>
      <c r="BS211" s="31"/>
    </row>
    <row r="212" spans="8:71" s="2" customFormat="1" x14ac:dyDescent="0.2">
      <c r="H212" s="5"/>
      <c r="M212" s="64"/>
      <c r="Q212" s="64"/>
      <c r="R212" s="37"/>
      <c r="S212" s="37"/>
      <c r="T212" s="37"/>
      <c r="U212" s="63"/>
      <c r="V212" s="37"/>
      <c r="Y212" s="5"/>
      <c r="AC212" s="5"/>
      <c r="AG212" s="5"/>
      <c r="AK212" s="5"/>
      <c r="AL212" s="37"/>
      <c r="AM212" s="37"/>
      <c r="AN212" s="37"/>
      <c r="AO212" s="38"/>
      <c r="AP212" s="5"/>
      <c r="AQ212" s="5"/>
      <c r="AU212" s="4"/>
      <c r="AY212" s="4"/>
      <c r="AZ212" s="37"/>
      <c r="BA212" s="37"/>
      <c r="BB212" s="37"/>
      <c r="BC212" s="39"/>
      <c r="BD212" s="37"/>
      <c r="BG212" s="4"/>
      <c r="BK212" s="4"/>
      <c r="BL212" s="37"/>
      <c r="BM212" s="37"/>
      <c r="BN212" s="37"/>
      <c r="BO212" s="39"/>
      <c r="BP212" s="37"/>
      <c r="BQ212" s="37"/>
      <c r="BR212" s="37"/>
      <c r="BS212" s="31"/>
    </row>
    <row r="213" spans="8:71" s="2" customFormat="1" x14ac:dyDescent="0.2">
      <c r="H213" s="5"/>
      <c r="M213" s="64"/>
      <c r="Q213" s="64"/>
      <c r="R213" s="37"/>
      <c r="S213" s="37"/>
      <c r="T213" s="37"/>
      <c r="U213" s="63"/>
      <c r="V213" s="37"/>
      <c r="Y213" s="5"/>
      <c r="AC213" s="5"/>
      <c r="AG213" s="5"/>
      <c r="AK213" s="5"/>
      <c r="AL213" s="37"/>
      <c r="AM213" s="37"/>
      <c r="AN213" s="37"/>
      <c r="AO213" s="38"/>
      <c r="AP213" s="5"/>
      <c r="AQ213" s="5"/>
      <c r="AU213" s="4"/>
      <c r="AY213" s="4"/>
      <c r="AZ213" s="37"/>
      <c r="BA213" s="37"/>
      <c r="BB213" s="37"/>
      <c r="BC213" s="39"/>
      <c r="BD213" s="37"/>
      <c r="BG213" s="4"/>
      <c r="BK213" s="4"/>
      <c r="BL213" s="37"/>
      <c r="BM213" s="37"/>
      <c r="BN213" s="37"/>
      <c r="BO213" s="39"/>
      <c r="BP213" s="37"/>
      <c r="BQ213" s="37"/>
      <c r="BR213" s="37"/>
      <c r="BS213" s="31"/>
    </row>
    <row r="214" spans="8:71" s="2" customFormat="1" x14ac:dyDescent="0.2">
      <c r="H214" s="5"/>
      <c r="M214" s="64"/>
      <c r="Q214" s="64"/>
      <c r="R214" s="37"/>
      <c r="S214" s="37"/>
      <c r="T214" s="37"/>
      <c r="U214" s="63"/>
      <c r="V214" s="37"/>
      <c r="Y214" s="5"/>
      <c r="AC214" s="5"/>
      <c r="AG214" s="5"/>
      <c r="AK214" s="5"/>
      <c r="AL214" s="37"/>
      <c r="AM214" s="37"/>
      <c r="AN214" s="37"/>
      <c r="AO214" s="38"/>
      <c r="AP214" s="5"/>
      <c r="AQ214" s="5"/>
      <c r="AU214" s="4"/>
      <c r="AY214" s="4"/>
      <c r="AZ214" s="37"/>
      <c r="BA214" s="37"/>
      <c r="BB214" s="37"/>
      <c r="BC214" s="39"/>
      <c r="BD214" s="37"/>
      <c r="BG214" s="4"/>
      <c r="BK214" s="4"/>
      <c r="BL214" s="37"/>
      <c r="BM214" s="37"/>
      <c r="BN214" s="37"/>
      <c r="BO214" s="39"/>
      <c r="BP214" s="37"/>
      <c r="BQ214" s="37"/>
      <c r="BR214" s="37"/>
      <c r="BS214" s="31"/>
    </row>
    <row r="215" spans="8:71" s="2" customFormat="1" x14ac:dyDescent="0.2">
      <c r="H215" s="5"/>
      <c r="M215" s="64"/>
      <c r="Q215" s="64"/>
      <c r="R215" s="37"/>
      <c r="S215" s="37"/>
      <c r="T215" s="37"/>
      <c r="U215" s="63"/>
      <c r="V215" s="37"/>
      <c r="Y215" s="5"/>
      <c r="AC215" s="5"/>
      <c r="AG215" s="5"/>
      <c r="AK215" s="5"/>
      <c r="AL215" s="37"/>
      <c r="AM215" s="37"/>
      <c r="AN215" s="37"/>
      <c r="AO215" s="38"/>
      <c r="AP215" s="5"/>
      <c r="AQ215" s="5"/>
      <c r="AU215" s="4"/>
      <c r="AY215" s="4"/>
      <c r="AZ215" s="37"/>
      <c r="BA215" s="37"/>
      <c r="BB215" s="37"/>
      <c r="BC215" s="39"/>
      <c r="BD215" s="37"/>
      <c r="BG215" s="4"/>
      <c r="BK215" s="4"/>
      <c r="BL215" s="37"/>
      <c r="BM215" s="37"/>
      <c r="BN215" s="37"/>
      <c r="BO215" s="39"/>
      <c r="BP215" s="37"/>
      <c r="BQ215" s="37"/>
      <c r="BR215" s="37"/>
      <c r="BS215" s="31"/>
    </row>
    <row r="216" spans="8:71" s="2" customFormat="1" x14ac:dyDescent="0.2">
      <c r="H216" s="5"/>
      <c r="M216" s="64"/>
      <c r="Q216" s="64"/>
      <c r="R216" s="37"/>
      <c r="S216" s="37"/>
      <c r="T216" s="37"/>
      <c r="U216" s="63"/>
      <c r="V216" s="37"/>
      <c r="Y216" s="5"/>
      <c r="AC216" s="5"/>
      <c r="AG216" s="5"/>
      <c r="AK216" s="5"/>
      <c r="AL216" s="37"/>
      <c r="AM216" s="37"/>
      <c r="AN216" s="37"/>
      <c r="AO216" s="38"/>
      <c r="AP216" s="5"/>
      <c r="AQ216" s="5"/>
      <c r="AU216" s="4"/>
      <c r="AY216" s="4"/>
      <c r="AZ216" s="37"/>
      <c r="BA216" s="37"/>
      <c r="BB216" s="37"/>
      <c r="BC216" s="39"/>
      <c r="BD216" s="37"/>
      <c r="BG216" s="4"/>
      <c r="BK216" s="4"/>
      <c r="BL216" s="37"/>
      <c r="BM216" s="37"/>
      <c r="BN216" s="37"/>
      <c r="BO216" s="39"/>
      <c r="BP216" s="37"/>
      <c r="BQ216" s="37"/>
      <c r="BR216" s="37"/>
      <c r="BS216" s="31"/>
    </row>
    <row r="217" spans="8:71" s="2" customFormat="1" x14ac:dyDescent="0.2">
      <c r="H217" s="5"/>
      <c r="M217" s="64"/>
      <c r="Q217" s="64"/>
      <c r="R217" s="37"/>
      <c r="S217" s="37"/>
      <c r="T217" s="37"/>
      <c r="U217" s="63"/>
      <c r="V217" s="37"/>
      <c r="Y217" s="5"/>
      <c r="AC217" s="5"/>
      <c r="AG217" s="5"/>
      <c r="AK217" s="5"/>
      <c r="AL217" s="37"/>
      <c r="AM217" s="37"/>
      <c r="AN217" s="37"/>
      <c r="AO217" s="38"/>
      <c r="AP217" s="5"/>
      <c r="AQ217" s="5"/>
      <c r="AU217" s="4"/>
      <c r="AY217" s="4"/>
      <c r="AZ217" s="37"/>
      <c r="BA217" s="37"/>
      <c r="BB217" s="37"/>
      <c r="BC217" s="39"/>
      <c r="BD217" s="37"/>
      <c r="BG217" s="4"/>
      <c r="BK217" s="4"/>
      <c r="BL217" s="37"/>
      <c r="BM217" s="37"/>
      <c r="BN217" s="37"/>
      <c r="BO217" s="39"/>
      <c r="BP217" s="37"/>
      <c r="BQ217" s="37"/>
      <c r="BR217" s="37"/>
      <c r="BS217" s="31"/>
    </row>
    <row r="218" spans="8:71" s="2" customFormat="1" x14ac:dyDescent="0.2">
      <c r="H218" s="5"/>
      <c r="M218" s="64"/>
      <c r="Q218" s="64"/>
      <c r="R218" s="37"/>
      <c r="S218" s="37"/>
      <c r="T218" s="37"/>
      <c r="U218" s="63"/>
      <c r="V218" s="37"/>
      <c r="Y218" s="5"/>
      <c r="AC218" s="5"/>
      <c r="AG218" s="5"/>
      <c r="AK218" s="5"/>
      <c r="AL218" s="37"/>
      <c r="AM218" s="37"/>
      <c r="AN218" s="37"/>
      <c r="AO218" s="38"/>
      <c r="AP218" s="5"/>
      <c r="AQ218" s="5"/>
      <c r="AU218" s="4"/>
      <c r="AY218" s="4"/>
      <c r="AZ218" s="37"/>
      <c r="BA218" s="37"/>
      <c r="BB218" s="37"/>
      <c r="BC218" s="39"/>
      <c r="BD218" s="37"/>
      <c r="BG218" s="4"/>
      <c r="BK218" s="4"/>
      <c r="BL218" s="37"/>
      <c r="BM218" s="37"/>
      <c r="BN218" s="37"/>
      <c r="BO218" s="39"/>
      <c r="BP218" s="37"/>
      <c r="BQ218" s="37"/>
      <c r="BR218" s="37"/>
      <c r="BS218" s="31"/>
    </row>
    <row r="219" spans="8:71" s="2" customFormat="1" x14ac:dyDescent="0.2">
      <c r="H219" s="5"/>
      <c r="M219" s="64"/>
      <c r="Q219" s="64"/>
      <c r="R219" s="37"/>
      <c r="S219" s="37"/>
      <c r="T219" s="37"/>
      <c r="U219" s="63"/>
      <c r="V219" s="37"/>
      <c r="Y219" s="5"/>
      <c r="AC219" s="5"/>
      <c r="AG219" s="5"/>
      <c r="AK219" s="5"/>
      <c r="AL219" s="37"/>
      <c r="AM219" s="37"/>
      <c r="AN219" s="37"/>
      <c r="AO219" s="38"/>
      <c r="AP219" s="5"/>
      <c r="AQ219" s="5"/>
      <c r="AU219" s="4"/>
      <c r="AY219" s="4"/>
      <c r="AZ219" s="37"/>
      <c r="BA219" s="37"/>
      <c r="BB219" s="37"/>
      <c r="BC219" s="39"/>
      <c r="BD219" s="37"/>
      <c r="BG219" s="4"/>
      <c r="BK219" s="4"/>
      <c r="BL219" s="37"/>
      <c r="BM219" s="37"/>
      <c r="BN219" s="37"/>
      <c r="BO219" s="39"/>
      <c r="BP219" s="37"/>
      <c r="BQ219" s="37"/>
      <c r="BR219" s="37"/>
      <c r="BS219" s="31"/>
    </row>
    <row r="220" spans="8:71" s="2" customFormat="1" x14ac:dyDescent="0.2">
      <c r="H220" s="5"/>
      <c r="M220" s="64"/>
      <c r="Q220" s="64"/>
      <c r="R220" s="37"/>
      <c r="S220" s="37"/>
      <c r="T220" s="37"/>
      <c r="U220" s="63"/>
      <c r="V220" s="37"/>
      <c r="Y220" s="5"/>
      <c r="AC220" s="5"/>
      <c r="AG220" s="5"/>
      <c r="AK220" s="5"/>
      <c r="AL220" s="37"/>
      <c r="AM220" s="37"/>
      <c r="AN220" s="37"/>
      <c r="AO220" s="38"/>
      <c r="AP220" s="5"/>
      <c r="AQ220" s="5"/>
      <c r="AU220" s="4"/>
      <c r="AY220" s="4"/>
      <c r="AZ220" s="37"/>
      <c r="BA220" s="37"/>
      <c r="BB220" s="37"/>
      <c r="BC220" s="39"/>
      <c r="BD220" s="37"/>
      <c r="BG220" s="4"/>
      <c r="BK220" s="4"/>
      <c r="BL220" s="37"/>
      <c r="BM220" s="37"/>
      <c r="BN220" s="37"/>
      <c r="BO220" s="39"/>
      <c r="BP220" s="37"/>
      <c r="BQ220" s="37"/>
      <c r="BR220" s="37"/>
      <c r="BS220" s="31"/>
    </row>
    <row r="221" spans="8:71" s="2" customFormat="1" x14ac:dyDescent="0.2">
      <c r="H221" s="5"/>
      <c r="M221" s="64"/>
      <c r="Q221" s="64"/>
      <c r="R221" s="37"/>
      <c r="S221" s="37"/>
      <c r="T221" s="37"/>
      <c r="U221" s="63"/>
      <c r="V221" s="37"/>
      <c r="Y221" s="5"/>
      <c r="AC221" s="5"/>
      <c r="AG221" s="5"/>
      <c r="AK221" s="5"/>
      <c r="AL221" s="37"/>
      <c r="AM221" s="37"/>
      <c r="AN221" s="37"/>
      <c r="AO221" s="38"/>
      <c r="AP221" s="5"/>
      <c r="AQ221" s="5"/>
      <c r="AU221" s="4"/>
      <c r="AY221" s="4"/>
      <c r="AZ221" s="37"/>
      <c r="BA221" s="37"/>
      <c r="BB221" s="37"/>
      <c r="BC221" s="39"/>
      <c r="BD221" s="37"/>
      <c r="BG221" s="4"/>
      <c r="BK221" s="4"/>
      <c r="BL221" s="37"/>
      <c r="BM221" s="37"/>
      <c r="BN221" s="37"/>
      <c r="BO221" s="39"/>
      <c r="BP221" s="37"/>
      <c r="BQ221" s="37"/>
      <c r="BR221" s="37"/>
      <c r="BS221" s="31"/>
    </row>
    <row r="222" spans="8:71" s="2" customFormat="1" x14ac:dyDescent="0.2">
      <c r="H222" s="5"/>
      <c r="M222" s="64"/>
      <c r="Q222" s="64"/>
      <c r="R222" s="37"/>
      <c r="S222" s="37"/>
      <c r="T222" s="37"/>
      <c r="U222" s="63"/>
      <c r="V222" s="37"/>
      <c r="Y222" s="5"/>
      <c r="AC222" s="5"/>
      <c r="AG222" s="5"/>
      <c r="AK222" s="5"/>
      <c r="AL222" s="37"/>
      <c r="AM222" s="37"/>
      <c r="AN222" s="37"/>
      <c r="AO222" s="38"/>
      <c r="AP222" s="5"/>
      <c r="AQ222" s="5"/>
      <c r="AU222" s="4"/>
      <c r="AY222" s="4"/>
      <c r="AZ222" s="37"/>
      <c r="BA222" s="37"/>
      <c r="BB222" s="37"/>
      <c r="BC222" s="39"/>
      <c r="BD222" s="37"/>
      <c r="BG222" s="4"/>
      <c r="BK222" s="4"/>
      <c r="BL222" s="37"/>
      <c r="BM222" s="37"/>
      <c r="BN222" s="37"/>
      <c r="BO222" s="39"/>
      <c r="BP222" s="37"/>
      <c r="BQ222" s="37"/>
      <c r="BR222" s="37"/>
      <c r="BS222" s="31"/>
    </row>
    <row r="223" spans="8:71" s="2" customFormat="1" x14ac:dyDescent="0.2">
      <c r="H223" s="5"/>
      <c r="M223" s="64"/>
      <c r="Q223" s="64"/>
      <c r="R223" s="37"/>
      <c r="S223" s="37"/>
      <c r="T223" s="37"/>
      <c r="U223" s="63"/>
      <c r="V223" s="37"/>
      <c r="Y223" s="5"/>
      <c r="AC223" s="5"/>
      <c r="AG223" s="5"/>
      <c r="AK223" s="5"/>
      <c r="AL223" s="37"/>
      <c r="AM223" s="37"/>
      <c r="AN223" s="37"/>
      <c r="AO223" s="38"/>
      <c r="AP223" s="5"/>
      <c r="AQ223" s="5"/>
      <c r="AU223" s="4"/>
      <c r="AY223" s="4"/>
      <c r="AZ223" s="37"/>
      <c r="BA223" s="37"/>
      <c r="BB223" s="37"/>
      <c r="BC223" s="39"/>
      <c r="BD223" s="37"/>
      <c r="BG223" s="4"/>
      <c r="BK223" s="4"/>
      <c r="BL223" s="37"/>
      <c r="BM223" s="37"/>
      <c r="BN223" s="37"/>
      <c r="BO223" s="39"/>
      <c r="BP223" s="37"/>
      <c r="BQ223" s="37"/>
      <c r="BR223" s="37"/>
      <c r="BS223" s="31"/>
    </row>
    <row r="224" spans="8:71" s="2" customFormat="1" x14ac:dyDescent="0.2">
      <c r="H224" s="5"/>
      <c r="M224" s="64"/>
      <c r="Q224" s="64"/>
      <c r="R224" s="37"/>
      <c r="S224" s="37"/>
      <c r="T224" s="37"/>
      <c r="U224" s="63"/>
      <c r="V224" s="37"/>
      <c r="Y224" s="5"/>
      <c r="AC224" s="5"/>
      <c r="AG224" s="5"/>
      <c r="AK224" s="5"/>
      <c r="AL224" s="37"/>
      <c r="AM224" s="37"/>
      <c r="AN224" s="37"/>
      <c r="AO224" s="38"/>
      <c r="AP224" s="5"/>
      <c r="AQ224" s="5"/>
      <c r="AU224" s="4"/>
      <c r="AY224" s="4"/>
      <c r="AZ224" s="37"/>
      <c r="BA224" s="37"/>
      <c r="BB224" s="37"/>
      <c r="BC224" s="39"/>
      <c r="BD224" s="37"/>
      <c r="BG224" s="4"/>
      <c r="BK224" s="4"/>
      <c r="BL224" s="37"/>
      <c r="BM224" s="37"/>
      <c r="BN224" s="37"/>
      <c r="BO224" s="39"/>
      <c r="BP224" s="37"/>
      <c r="BQ224" s="37"/>
      <c r="BR224" s="37"/>
      <c r="BS224" s="31"/>
    </row>
    <row r="225" spans="8:71" s="2" customFormat="1" x14ac:dyDescent="0.2">
      <c r="H225" s="5"/>
      <c r="M225" s="64"/>
      <c r="Q225" s="64"/>
      <c r="R225" s="37"/>
      <c r="S225" s="37"/>
      <c r="T225" s="37"/>
      <c r="U225" s="63"/>
      <c r="V225" s="37"/>
      <c r="Y225" s="5"/>
      <c r="AC225" s="5"/>
      <c r="AG225" s="5"/>
      <c r="AK225" s="5"/>
      <c r="AL225" s="37"/>
      <c r="AM225" s="37"/>
      <c r="AN225" s="37"/>
      <c r="AO225" s="38"/>
      <c r="AP225" s="5"/>
      <c r="AQ225" s="5"/>
      <c r="AU225" s="4"/>
      <c r="AY225" s="4"/>
      <c r="AZ225" s="37"/>
      <c r="BA225" s="37"/>
      <c r="BB225" s="37"/>
      <c r="BC225" s="39"/>
      <c r="BD225" s="37"/>
      <c r="BG225" s="4"/>
      <c r="BK225" s="4"/>
      <c r="BL225" s="37"/>
      <c r="BM225" s="37"/>
      <c r="BN225" s="37"/>
      <c r="BO225" s="39"/>
      <c r="BP225" s="37"/>
      <c r="BQ225" s="37"/>
      <c r="BR225" s="37"/>
      <c r="BS225" s="31"/>
    </row>
    <row r="226" spans="8:71" s="2" customFormat="1" x14ac:dyDescent="0.2">
      <c r="H226" s="5"/>
      <c r="M226" s="64"/>
      <c r="Q226" s="64"/>
      <c r="R226" s="37"/>
      <c r="S226" s="37"/>
      <c r="T226" s="37"/>
      <c r="U226" s="63"/>
      <c r="V226" s="37"/>
      <c r="Y226" s="5"/>
      <c r="AC226" s="5"/>
      <c r="AG226" s="5"/>
      <c r="AK226" s="5"/>
      <c r="AL226" s="37"/>
      <c r="AM226" s="37"/>
      <c r="AN226" s="37"/>
      <c r="AO226" s="38"/>
      <c r="AP226" s="5"/>
      <c r="AQ226" s="5"/>
      <c r="AU226" s="4"/>
      <c r="AY226" s="4"/>
      <c r="AZ226" s="37"/>
      <c r="BA226" s="37"/>
      <c r="BB226" s="37"/>
      <c r="BC226" s="39"/>
      <c r="BD226" s="37"/>
      <c r="BG226" s="4"/>
      <c r="BK226" s="4"/>
      <c r="BL226" s="37"/>
      <c r="BM226" s="37"/>
      <c r="BN226" s="37"/>
      <c r="BO226" s="39"/>
      <c r="BP226" s="37"/>
      <c r="BQ226" s="37"/>
      <c r="BR226" s="37"/>
      <c r="BS226" s="31"/>
    </row>
    <row r="227" spans="8:71" s="2" customFormat="1" x14ac:dyDescent="0.2">
      <c r="H227" s="5"/>
      <c r="M227" s="64"/>
      <c r="Q227" s="64"/>
      <c r="R227" s="37"/>
      <c r="S227" s="37"/>
      <c r="T227" s="37"/>
      <c r="U227" s="63"/>
      <c r="V227" s="37"/>
      <c r="Y227" s="5"/>
      <c r="AC227" s="5"/>
      <c r="AG227" s="5"/>
      <c r="AK227" s="5"/>
      <c r="AL227" s="37"/>
      <c r="AM227" s="37"/>
      <c r="AN227" s="37"/>
      <c r="AO227" s="38"/>
      <c r="AP227" s="5"/>
      <c r="AQ227" s="5"/>
      <c r="AU227" s="4"/>
      <c r="AY227" s="4"/>
      <c r="AZ227" s="37"/>
      <c r="BA227" s="37"/>
      <c r="BB227" s="37"/>
      <c r="BC227" s="39"/>
      <c r="BD227" s="37"/>
      <c r="BG227" s="4"/>
      <c r="BK227" s="4"/>
      <c r="BL227" s="37"/>
      <c r="BM227" s="37"/>
      <c r="BN227" s="37"/>
      <c r="BO227" s="39"/>
      <c r="BP227" s="37"/>
      <c r="BQ227" s="37"/>
      <c r="BR227" s="37"/>
      <c r="BS227" s="31"/>
    </row>
    <row r="228" spans="8:71" s="2" customFormat="1" x14ac:dyDescent="0.2">
      <c r="H228" s="5"/>
      <c r="M228" s="64"/>
      <c r="Q228" s="64"/>
      <c r="R228" s="37"/>
      <c r="S228" s="37"/>
      <c r="T228" s="37"/>
      <c r="U228" s="63"/>
      <c r="V228" s="37"/>
      <c r="Y228" s="5"/>
      <c r="AC228" s="5"/>
      <c r="AG228" s="5"/>
      <c r="AK228" s="5"/>
      <c r="AL228" s="37"/>
      <c r="AM228" s="37"/>
      <c r="AN228" s="37"/>
      <c r="AO228" s="38"/>
      <c r="AP228" s="5"/>
      <c r="AQ228" s="5"/>
      <c r="AU228" s="4"/>
      <c r="AY228" s="4"/>
      <c r="AZ228" s="37"/>
      <c r="BA228" s="37"/>
      <c r="BB228" s="37"/>
      <c r="BC228" s="39"/>
      <c r="BD228" s="37"/>
      <c r="BG228" s="4"/>
      <c r="BK228" s="4"/>
      <c r="BL228" s="37"/>
      <c r="BM228" s="37"/>
      <c r="BN228" s="37"/>
      <c r="BO228" s="39"/>
      <c r="BP228" s="37"/>
      <c r="BQ228" s="37"/>
      <c r="BR228" s="37"/>
      <c r="BS228" s="31"/>
    </row>
    <row r="229" spans="8:71" s="2" customFormat="1" x14ac:dyDescent="0.2">
      <c r="H229" s="5"/>
      <c r="M229" s="64"/>
      <c r="Q229" s="64"/>
      <c r="R229" s="37"/>
      <c r="S229" s="37"/>
      <c r="T229" s="37"/>
      <c r="U229" s="63"/>
      <c r="V229" s="37"/>
      <c r="Y229" s="5"/>
      <c r="AC229" s="5"/>
      <c r="AG229" s="5"/>
      <c r="AK229" s="5"/>
      <c r="AL229" s="37"/>
      <c r="AM229" s="37"/>
      <c r="AN229" s="37"/>
      <c r="AO229" s="38"/>
      <c r="AP229" s="5"/>
      <c r="AQ229" s="5"/>
      <c r="AU229" s="4"/>
      <c r="AY229" s="4"/>
      <c r="AZ229" s="37"/>
      <c r="BA229" s="37"/>
      <c r="BB229" s="37"/>
      <c r="BC229" s="39"/>
      <c r="BD229" s="37"/>
      <c r="BG229" s="4"/>
      <c r="BK229" s="4"/>
      <c r="BL229" s="37"/>
      <c r="BM229" s="37"/>
      <c r="BN229" s="37"/>
      <c r="BO229" s="39"/>
      <c r="BP229" s="37"/>
      <c r="BQ229" s="37"/>
      <c r="BR229" s="37"/>
      <c r="BS229" s="31"/>
    </row>
    <row r="230" spans="8:71" s="2" customFormat="1" x14ac:dyDescent="0.2">
      <c r="H230" s="5"/>
      <c r="M230" s="64"/>
      <c r="Q230" s="64"/>
      <c r="R230" s="37"/>
      <c r="S230" s="37"/>
      <c r="T230" s="37"/>
      <c r="U230" s="63"/>
      <c r="V230" s="37"/>
      <c r="Y230" s="5"/>
      <c r="AC230" s="5"/>
      <c r="AG230" s="5"/>
      <c r="AK230" s="5"/>
      <c r="AL230" s="37"/>
      <c r="AM230" s="37"/>
      <c r="AN230" s="37"/>
      <c r="AO230" s="38"/>
      <c r="AP230" s="5"/>
      <c r="AQ230" s="5"/>
      <c r="AU230" s="4"/>
      <c r="AY230" s="4"/>
      <c r="AZ230" s="37"/>
      <c r="BA230" s="37"/>
      <c r="BB230" s="37"/>
      <c r="BC230" s="39"/>
      <c r="BD230" s="37"/>
      <c r="BG230" s="4"/>
      <c r="BK230" s="4"/>
      <c r="BL230" s="37"/>
      <c r="BM230" s="37"/>
      <c r="BN230" s="37"/>
      <c r="BO230" s="39"/>
      <c r="BP230" s="37"/>
      <c r="BQ230" s="37"/>
      <c r="BR230" s="37"/>
      <c r="BS230" s="31"/>
    </row>
    <row r="231" spans="8:71" s="2" customFormat="1" x14ac:dyDescent="0.2">
      <c r="H231" s="5"/>
      <c r="M231" s="64"/>
      <c r="Q231" s="64"/>
      <c r="R231" s="37"/>
      <c r="S231" s="37"/>
      <c r="T231" s="37"/>
      <c r="U231" s="63"/>
      <c r="V231" s="37"/>
      <c r="Y231" s="5"/>
      <c r="AC231" s="5"/>
      <c r="AG231" s="5"/>
      <c r="AK231" s="5"/>
      <c r="AL231" s="37"/>
      <c r="AM231" s="37"/>
      <c r="AN231" s="37"/>
      <c r="AO231" s="38"/>
      <c r="AP231" s="5"/>
      <c r="AQ231" s="5"/>
      <c r="AU231" s="4"/>
      <c r="AY231" s="4"/>
      <c r="AZ231" s="37"/>
      <c r="BA231" s="37"/>
      <c r="BB231" s="37"/>
      <c r="BC231" s="39"/>
      <c r="BD231" s="37"/>
      <c r="BG231" s="4"/>
      <c r="BK231" s="4"/>
      <c r="BL231" s="37"/>
      <c r="BM231" s="37"/>
      <c r="BN231" s="37"/>
      <c r="BO231" s="39"/>
      <c r="BP231" s="37"/>
      <c r="BQ231" s="37"/>
      <c r="BR231" s="37"/>
      <c r="BS231" s="31"/>
    </row>
    <row r="232" spans="8:71" s="2" customFormat="1" x14ac:dyDescent="0.2">
      <c r="H232" s="5"/>
      <c r="M232" s="64"/>
      <c r="Q232" s="64"/>
      <c r="R232" s="37"/>
      <c r="S232" s="37"/>
      <c r="T232" s="37"/>
      <c r="U232" s="63"/>
      <c r="V232" s="37"/>
      <c r="Y232" s="5"/>
      <c r="AC232" s="5"/>
      <c r="AG232" s="5"/>
      <c r="AK232" s="5"/>
      <c r="AL232" s="37"/>
      <c r="AM232" s="37"/>
      <c r="AN232" s="37"/>
      <c r="AO232" s="38"/>
      <c r="AP232" s="5"/>
      <c r="AQ232" s="5"/>
      <c r="AU232" s="4"/>
      <c r="AY232" s="4"/>
      <c r="AZ232" s="37"/>
      <c r="BA232" s="37"/>
      <c r="BB232" s="37"/>
      <c r="BC232" s="39"/>
      <c r="BD232" s="37"/>
      <c r="BG232" s="4"/>
      <c r="BK232" s="4"/>
      <c r="BL232" s="37"/>
      <c r="BM232" s="37"/>
      <c r="BN232" s="37"/>
      <c r="BO232" s="39"/>
      <c r="BP232" s="37"/>
      <c r="BQ232" s="37"/>
      <c r="BR232" s="37"/>
      <c r="BS232" s="31"/>
    </row>
    <row r="233" spans="8:71" s="2" customFormat="1" x14ac:dyDescent="0.2">
      <c r="H233" s="5"/>
      <c r="M233" s="64"/>
      <c r="Q233" s="64"/>
      <c r="R233" s="37"/>
      <c r="S233" s="37"/>
      <c r="T233" s="37"/>
      <c r="U233" s="63"/>
      <c r="V233" s="37"/>
      <c r="Y233" s="5"/>
      <c r="AC233" s="5"/>
      <c r="AG233" s="5"/>
      <c r="AK233" s="5"/>
      <c r="AL233" s="37"/>
      <c r="AM233" s="37"/>
      <c r="AN233" s="37"/>
      <c r="AO233" s="38"/>
      <c r="AP233" s="5"/>
      <c r="AQ233" s="5"/>
      <c r="AU233" s="4"/>
      <c r="AY233" s="4"/>
      <c r="AZ233" s="37"/>
      <c r="BA233" s="37"/>
      <c r="BB233" s="37"/>
      <c r="BC233" s="39"/>
      <c r="BD233" s="37"/>
      <c r="BG233" s="4"/>
      <c r="BK233" s="4"/>
      <c r="BL233" s="37"/>
      <c r="BM233" s="37"/>
      <c r="BN233" s="37"/>
      <c r="BO233" s="39"/>
      <c r="BP233" s="37"/>
      <c r="BQ233" s="37"/>
      <c r="BR233" s="37"/>
      <c r="BS233" s="31"/>
    </row>
    <row r="234" spans="8:71" s="2" customFormat="1" x14ac:dyDescent="0.2">
      <c r="H234" s="5"/>
      <c r="M234" s="64"/>
      <c r="Q234" s="64"/>
      <c r="R234" s="37"/>
      <c r="S234" s="37"/>
      <c r="T234" s="37"/>
      <c r="U234" s="63"/>
      <c r="V234" s="37"/>
      <c r="Y234" s="5"/>
      <c r="AC234" s="5"/>
      <c r="AG234" s="5"/>
      <c r="AK234" s="5"/>
      <c r="AL234" s="37"/>
      <c r="AM234" s="37"/>
      <c r="AN234" s="37"/>
      <c r="AO234" s="38"/>
      <c r="AP234" s="5"/>
      <c r="AQ234" s="5"/>
      <c r="AU234" s="4"/>
      <c r="AY234" s="4"/>
      <c r="AZ234" s="37"/>
      <c r="BA234" s="37"/>
      <c r="BB234" s="37"/>
      <c r="BC234" s="39"/>
      <c r="BD234" s="37"/>
      <c r="BG234" s="4"/>
      <c r="BK234" s="4"/>
      <c r="BL234" s="37"/>
      <c r="BM234" s="37"/>
      <c r="BN234" s="37"/>
      <c r="BO234" s="39"/>
      <c r="BP234" s="37"/>
      <c r="BQ234" s="37"/>
      <c r="BR234" s="37"/>
      <c r="BS234" s="31"/>
    </row>
    <row r="235" spans="8:71" s="2" customFormat="1" x14ac:dyDescent="0.2">
      <c r="H235" s="5"/>
      <c r="M235" s="64"/>
      <c r="Q235" s="64"/>
      <c r="R235" s="37"/>
      <c r="S235" s="37"/>
      <c r="T235" s="37"/>
      <c r="U235" s="63"/>
      <c r="V235" s="37"/>
      <c r="Y235" s="5"/>
      <c r="AC235" s="5"/>
      <c r="AG235" s="5"/>
      <c r="AK235" s="5"/>
      <c r="AL235" s="37"/>
      <c r="AM235" s="37"/>
      <c r="AN235" s="37"/>
      <c r="AO235" s="38"/>
      <c r="AP235" s="5"/>
      <c r="AQ235" s="5"/>
      <c r="AU235" s="4"/>
      <c r="AY235" s="4"/>
      <c r="AZ235" s="37"/>
      <c r="BA235" s="37"/>
      <c r="BB235" s="37"/>
      <c r="BC235" s="39"/>
      <c r="BD235" s="37"/>
      <c r="BG235" s="4"/>
      <c r="BK235" s="4"/>
      <c r="BL235" s="37"/>
      <c r="BM235" s="37"/>
      <c r="BN235" s="37"/>
      <c r="BO235" s="39"/>
      <c r="BP235" s="37"/>
      <c r="BQ235" s="37"/>
      <c r="BR235" s="37"/>
      <c r="BS235" s="31"/>
    </row>
    <row r="236" spans="8:71" s="2" customFormat="1" x14ac:dyDescent="0.2">
      <c r="H236" s="5"/>
      <c r="M236" s="64"/>
      <c r="Q236" s="64"/>
      <c r="R236" s="37"/>
      <c r="S236" s="37"/>
      <c r="T236" s="37"/>
      <c r="U236" s="63"/>
      <c r="V236" s="37"/>
      <c r="Y236" s="5"/>
      <c r="AC236" s="5"/>
      <c r="AG236" s="5"/>
      <c r="AK236" s="5"/>
      <c r="AL236" s="37"/>
      <c r="AM236" s="37"/>
      <c r="AN236" s="37"/>
      <c r="AO236" s="38"/>
      <c r="AP236" s="5"/>
      <c r="AQ236" s="5"/>
      <c r="AU236" s="4"/>
      <c r="AY236" s="4"/>
      <c r="AZ236" s="37"/>
      <c r="BA236" s="37"/>
      <c r="BB236" s="37"/>
      <c r="BC236" s="39"/>
      <c r="BD236" s="37"/>
      <c r="BG236" s="4"/>
      <c r="BK236" s="4"/>
      <c r="BL236" s="37"/>
      <c r="BM236" s="37"/>
      <c r="BN236" s="37"/>
      <c r="BO236" s="39"/>
      <c r="BP236" s="37"/>
      <c r="BQ236" s="37"/>
      <c r="BR236" s="37"/>
      <c r="BS236" s="31"/>
    </row>
    <row r="237" spans="8:71" s="2" customFormat="1" x14ac:dyDescent="0.2">
      <c r="H237" s="5"/>
      <c r="M237" s="64"/>
      <c r="Q237" s="64"/>
      <c r="R237" s="37"/>
      <c r="S237" s="37"/>
      <c r="T237" s="37"/>
      <c r="U237" s="63"/>
      <c r="V237" s="37"/>
      <c r="Y237" s="5"/>
      <c r="AC237" s="5"/>
      <c r="AG237" s="5"/>
      <c r="AK237" s="5"/>
      <c r="AL237" s="37"/>
      <c r="AM237" s="37"/>
      <c r="AN237" s="37"/>
      <c r="AO237" s="38"/>
      <c r="AP237" s="5"/>
      <c r="AQ237" s="5"/>
      <c r="AU237" s="4"/>
      <c r="AY237" s="4"/>
      <c r="AZ237" s="37"/>
      <c r="BA237" s="37"/>
      <c r="BB237" s="37"/>
      <c r="BC237" s="39"/>
      <c r="BD237" s="37"/>
      <c r="BG237" s="4"/>
      <c r="BK237" s="4"/>
      <c r="BL237" s="37"/>
      <c r="BM237" s="37"/>
      <c r="BN237" s="37"/>
      <c r="BO237" s="39"/>
      <c r="BP237" s="37"/>
      <c r="BQ237" s="37"/>
      <c r="BR237" s="37"/>
      <c r="BS237" s="31"/>
    </row>
    <row r="238" spans="8:71" s="2" customFormat="1" x14ac:dyDescent="0.2">
      <c r="H238" s="5"/>
      <c r="M238" s="64"/>
      <c r="Q238" s="64"/>
      <c r="R238" s="37"/>
      <c r="S238" s="37"/>
      <c r="T238" s="37"/>
      <c r="U238" s="63"/>
      <c r="V238" s="37"/>
      <c r="Y238" s="5"/>
      <c r="AC238" s="5"/>
      <c r="AG238" s="5"/>
      <c r="AK238" s="5"/>
      <c r="AL238" s="37"/>
      <c r="AM238" s="37"/>
      <c r="AN238" s="37"/>
      <c r="AO238" s="38"/>
      <c r="AP238" s="5"/>
      <c r="AQ238" s="5"/>
      <c r="AU238" s="4"/>
      <c r="AY238" s="4"/>
      <c r="AZ238" s="37"/>
      <c r="BA238" s="37"/>
      <c r="BB238" s="37"/>
      <c r="BC238" s="39"/>
      <c r="BD238" s="37"/>
      <c r="BG238" s="4"/>
      <c r="BK238" s="4"/>
      <c r="BL238" s="37"/>
      <c r="BM238" s="37"/>
      <c r="BN238" s="37"/>
      <c r="BO238" s="39"/>
      <c r="BP238" s="37"/>
      <c r="BQ238" s="37"/>
      <c r="BR238" s="37"/>
      <c r="BS238" s="31"/>
    </row>
    <row r="239" spans="8:71" s="2" customFormat="1" x14ac:dyDescent="0.2">
      <c r="H239" s="5"/>
      <c r="M239" s="64"/>
      <c r="Q239" s="64"/>
      <c r="R239" s="37"/>
      <c r="S239" s="37"/>
      <c r="T239" s="37"/>
      <c r="U239" s="63"/>
      <c r="V239" s="37"/>
      <c r="Y239" s="5"/>
      <c r="AC239" s="5"/>
      <c r="AG239" s="5"/>
      <c r="AK239" s="5"/>
      <c r="AL239" s="37"/>
      <c r="AM239" s="37"/>
      <c r="AN239" s="37"/>
      <c r="AO239" s="38"/>
      <c r="AP239" s="5"/>
      <c r="AQ239" s="5"/>
      <c r="AU239" s="4"/>
      <c r="AY239" s="4"/>
      <c r="AZ239" s="37"/>
      <c r="BA239" s="37"/>
      <c r="BB239" s="37"/>
      <c r="BC239" s="39"/>
      <c r="BD239" s="37"/>
      <c r="BG239" s="4"/>
      <c r="BK239" s="4"/>
      <c r="BL239" s="37"/>
      <c r="BM239" s="37"/>
      <c r="BN239" s="37"/>
      <c r="BO239" s="39"/>
      <c r="BP239" s="37"/>
      <c r="BQ239" s="37"/>
      <c r="BR239" s="37"/>
      <c r="BS239" s="31"/>
    </row>
    <row r="240" spans="8:71" s="2" customFormat="1" x14ac:dyDescent="0.2">
      <c r="H240" s="5"/>
      <c r="M240" s="64"/>
      <c r="Q240" s="64"/>
      <c r="R240" s="37"/>
      <c r="S240" s="37"/>
      <c r="T240" s="37"/>
      <c r="U240" s="63"/>
      <c r="V240" s="37"/>
      <c r="Y240" s="5"/>
      <c r="AC240" s="5"/>
      <c r="AG240" s="5"/>
      <c r="AK240" s="5"/>
      <c r="AL240" s="37"/>
      <c r="AM240" s="37"/>
      <c r="AN240" s="37"/>
      <c r="AO240" s="38"/>
      <c r="AP240" s="5"/>
      <c r="AQ240" s="5"/>
      <c r="AU240" s="4"/>
      <c r="AY240" s="4"/>
      <c r="AZ240" s="37"/>
      <c r="BA240" s="37"/>
      <c r="BB240" s="37"/>
      <c r="BC240" s="39"/>
      <c r="BD240" s="37"/>
      <c r="BG240" s="4"/>
      <c r="BK240" s="4"/>
      <c r="BL240" s="37"/>
      <c r="BM240" s="37"/>
      <c r="BN240" s="37"/>
      <c r="BO240" s="39"/>
      <c r="BP240" s="37"/>
      <c r="BQ240" s="37"/>
      <c r="BR240" s="37"/>
      <c r="BS240" s="31"/>
    </row>
    <row r="241" spans="8:71" s="2" customFormat="1" x14ac:dyDescent="0.2">
      <c r="H241" s="5"/>
      <c r="M241" s="64"/>
      <c r="Q241" s="64"/>
      <c r="R241" s="37"/>
      <c r="S241" s="37"/>
      <c r="T241" s="37"/>
      <c r="U241" s="63"/>
      <c r="V241" s="37"/>
      <c r="Y241" s="5"/>
      <c r="AC241" s="5"/>
      <c r="AG241" s="5"/>
      <c r="AK241" s="5"/>
      <c r="AL241" s="37"/>
      <c r="AM241" s="37"/>
      <c r="AN241" s="37"/>
      <c r="AO241" s="38"/>
      <c r="AP241" s="5"/>
      <c r="AQ241" s="5"/>
      <c r="AU241" s="4"/>
      <c r="AY241" s="4"/>
      <c r="AZ241" s="37"/>
      <c r="BA241" s="37"/>
      <c r="BB241" s="37"/>
      <c r="BC241" s="39"/>
      <c r="BD241" s="37"/>
      <c r="BG241" s="4"/>
      <c r="BK241" s="4"/>
      <c r="BL241" s="37"/>
      <c r="BM241" s="37"/>
      <c r="BN241" s="37"/>
      <c r="BO241" s="39"/>
      <c r="BP241" s="37"/>
      <c r="BQ241" s="37"/>
      <c r="BR241" s="37"/>
      <c r="BS241" s="31"/>
    </row>
    <row r="242" spans="8:71" s="2" customFormat="1" x14ac:dyDescent="0.2">
      <c r="H242" s="5"/>
      <c r="M242" s="64"/>
      <c r="Q242" s="64"/>
      <c r="R242" s="37"/>
      <c r="S242" s="37"/>
      <c r="T242" s="37"/>
      <c r="U242" s="63"/>
      <c r="V242" s="37"/>
      <c r="Y242" s="5"/>
      <c r="AC242" s="5"/>
      <c r="AG242" s="5"/>
      <c r="AK242" s="5"/>
      <c r="AL242" s="37"/>
      <c r="AM242" s="37"/>
      <c r="AN242" s="37"/>
      <c r="AO242" s="38"/>
      <c r="AP242" s="5"/>
      <c r="AQ242" s="5"/>
      <c r="AU242" s="4"/>
      <c r="AY242" s="4"/>
      <c r="AZ242" s="37"/>
      <c r="BA242" s="37"/>
      <c r="BB242" s="37"/>
      <c r="BC242" s="39"/>
      <c r="BD242" s="37"/>
      <c r="BG242" s="4"/>
      <c r="BK242" s="4"/>
      <c r="BL242" s="37"/>
      <c r="BM242" s="37"/>
      <c r="BN242" s="37"/>
      <c r="BO242" s="39"/>
      <c r="BP242" s="37"/>
      <c r="BQ242" s="37"/>
      <c r="BR242" s="37"/>
      <c r="BS242" s="31"/>
    </row>
    <row r="243" spans="8:71" s="2" customFormat="1" x14ac:dyDescent="0.2">
      <c r="H243" s="5"/>
      <c r="M243" s="64"/>
      <c r="Q243" s="64"/>
      <c r="R243" s="37"/>
      <c r="S243" s="37"/>
      <c r="T243" s="37"/>
      <c r="U243" s="63"/>
      <c r="V243" s="37"/>
      <c r="Y243" s="5"/>
      <c r="AC243" s="5"/>
      <c r="AG243" s="5"/>
      <c r="AK243" s="5"/>
      <c r="AL243" s="37"/>
      <c r="AM243" s="37"/>
      <c r="AN243" s="37"/>
      <c r="AO243" s="38"/>
      <c r="AP243" s="5"/>
      <c r="AQ243" s="5"/>
      <c r="AU243" s="4"/>
      <c r="AY243" s="4"/>
      <c r="AZ243" s="37"/>
      <c r="BA243" s="37"/>
      <c r="BB243" s="37"/>
      <c r="BC243" s="39"/>
      <c r="BD243" s="37"/>
      <c r="BG243" s="4"/>
      <c r="BK243" s="4"/>
      <c r="BL243" s="37"/>
      <c r="BM243" s="37"/>
      <c r="BN243" s="37"/>
      <c r="BO243" s="39"/>
      <c r="BP243" s="37"/>
      <c r="BQ243" s="37"/>
      <c r="BR243" s="37"/>
      <c r="BS243" s="31"/>
    </row>
    <row r="244" spans="8:71" s="2" customFormat="1" x14ac:dyDescent="0.2">
      <c r="H244" s="5"/>
      <c r="M244" s="64"/>
      <c r="Q244" s="64"/>
      <c r="R244" s="37"/>
      <c r="S244" s="37"/>
      <c r="T244" s="37"/>
      <c r="U244" s="63"/>
      <c r="V244" s="37"/>
      <c r="Y244" s="5"/>
      <c r="AC244" s="5"/>
      <c r="AG244" s="5"/>
      <c r="AK244" s="5"/>
      <c r="AL244" s="37"/>
      <c r="AM244" s="37"/>
      <c r="AN244" s="37"/>
      <c r="AO244" s="38"/>
      <c r="AP244" s="5"/>
      <c r="AQ244" s="5"/>
      <c r="AU244" s="4"/>
      <c r="AY244" s="4"/>
      <c r="AZ244" s="37"/>
      <c r="BA244" s="37"/>
      <c r="BB244" s="37"/>
      <c r="BC244" s="39"/>
      <c r="BD244" s="37"/>
      <c r="BG244" s="4"/>
      <c r="BK244" s="4"/>
      <c r="BL244" s="37"/>
      <c r="BM244" s="37"/>
      <c r="BN244" s="37"/>
      <c r="BO244" s="39"/>
      <c r="BP244" s="37"/>
      <c r="BQ244" s="37"/>
      <c r="BR244" s="37"/>
      <c r="BS244" s="31"/>
    </row>
    <row r="245" spans="8:71" s="2" customFormat="1" x14ac:dyDescent="0.2">
      <c r="H245" s="5"/>
      <c r="M245" s="64"/>
      <c r="Q245" s="64"/>
      <c r="R245" s="37"/>
      <c r="S245" s="37"/>
      <c r="T245" s="37"/>
      <c r="U245" s="63"/>
      <c r="V245" s="37"/>
      <c r="Y245" s="5"/>
      <c r="AC245" s="5"/>
      <c r="AG245" s="5"/>
      <c r="AK245" s="5"/>
      <c r="AL245" s="37"/>
      <c r="AM245" s="37"/>
      <c r="AN245" s="37"/>
      <c r="AO245" s="38"/>
      <c r="AP245" s="5"/>
      <c r="AQ245" s="5"/>
      <c r="AU245" s="4"/>
      <c r="AY245" s="4"/>
      <c r="AZ245" s="37"/>
      <c r="BA245" s="37"/>
      <c r="BB245" s="37"/>
      <c r="BC245" s="39"/>
      <c r="BD245" s="37"/>
      <c r="BG245" s="4"/>
      <c r="BK245" s="4"/>
      <c r="BL245" s="37"/>
      <c r="BM245" s="37"/>
      <c r="BN245" s="37"/>
      <c r="BO245" s="39"/>
      <c r="BP245" s="37"/>
      <c r="BQ245" s="37"/>
      <c r="BR245" s="37"/>
      <c r="BS245" s="31"/>
    </row>
    <row r="246" spans="8:71" s="2" customFormat="1" x14ac:dyDescent="0.2">
      <c r="H246" s="5"/>
      <c r="M246" s="64"/>
      <c r="Q246" s="64"/>
      <c r="R246" s="37"/>
      <c r="S246" s="37"/>
      <c r="T246" s="37"/>
      <c r="U246" s="63"/>
      <c r="V246" s="37"/>
      <c r="Y246" s="5"/>
      <c r="AC246" s="5"/>
      <c r="AG246" s="5"/>
      <c r="AK246" s="5"/>
      <c r="AL246" s="37"/>
      <c r="AM246" s="37"/>
      <c r="AN246" s="37"/>
      <c r="AO246" s="38"/>
      <c r="AP246" s="5"/>
      <c r="AQ246" s="5"/>
      <c r="AU246" s="4"/>
      <c r="AY246" s="4"/>
      <c r="AZ246" s="37"/>
      <c r="BA246" s="37"/>
      <c r="BB246" s="37"/>
      <c r="BC246" s="39"/>
      <c r="BD246" s="37"/>
      <c r="BG246" s="4"/>
      <c r="BK246" s="4"/>
      <c r="BL246" s="37"/>
      <c r="BM246" s="37"/>
      <c r="BN246" s="37"/>
      <c r="BO246" s="39"/>
      <c r="BP246" s="37"/>
      <c r="BQ246" s="37"/>
      <c r="BR246" s="37"/>
      <c r="BS246" s="31"/>
    </row>
    <row r="247" spans="8:71" s="2" customFormat="1" x14ac:dyDescent="0.2">
      <c r="H247" s="5"/>
      <c r="M247" s="64"/>
      <c r="Q247" s="64"/>
      <c r="R247" s="37"/>
      <c r="S247" s="37"/>
      <c r="T247" s="37"/>
      <c r="U247" s="63"/>
      <c r="V247" s="37"/>
      <c r="Y247" s="5"/>
      <c r="AC247" s="5"/>
      <c r="AG247" s="5"/>
      <c r="AK247" s="5"/>
      <c r="AL247" s="37"/>
      <c r="AM247" s="37"/>
      <c r="AN247" s="37"/>
      <c r="AO247" s="38"/>
      <c r="AP247" s="5"/>
      <c r="AQ247" s="5"/>
      <c r="AU247" s="4"/>
      <c r="AY247" s="4"/>
      <c r="AZ247" s="37"/>
      <c r="BA247" s="37"/>
      <c r="BB247" s="37"/>
      <c r="BC247" s="39"/>
      <c r="BD247" s="37"/>
      <c r="BG247" s="4"/>
      <c r="BK247" s="4"/>
      <c r="BL247" s="37"/>
      <c r="BM247" s="37"/>
      <c r="BN247" s="37"/>
      <c r="BO247" s="39"/>
      <c r="BP247" s="37"/>
      <c r="BQ247" s="37"/>
      <c r="BR247" s="37"/>
      <c r="BS247" s="31"/>
    </row>
    <row r="248" spans="8:71" s="2" customFormat="1" x14ac:dyDescent="0.2">
      <c r="H248" s="5"/>
      <c r="M248" s="64"/>
      <c r="Q248" s="64"/>
      <c r="R248" s="37"/>
      <c r="S248" s="37"/>
      <c r="T248" s="37"/>
      <c r="U248" s="63"/>
      <c r="V248" s="37"/>
      <c r="Y248" s="5"/>
      <c r="AC248" s="5"/>
      <c r="AG248" s="5"/>
      <c r="AK248" s="5"/>
      <c r="AL248" s="37"/>
      <c r="AM248" s="37"/>
      <c r="AN248" s="37"/>
      <c r="AO248" s="38"/>
      <c r="AP248" s="5"/>
      <c r="AQ248" s="5"/>
      <c r="AU248" s="4"/>
      <c r="AY248" s="4"/>
      <c r="AZ248" s="37"/>
      <c r="BA248" s="37"/>
      <c r="BB248" s="37"/>
      <c r="BC248" s="39"/>
      <c r="BD248" s="37"/>
      <c r="BG248" s="4"/>
      <c r="BK248" s="4"/>
      <c r="BL248" s="37"/>
      <c r="BM248" s="37"/>
      <c r="BN248" s="37"/>
      <c r="BO248" s="39"/>
      <c r="BP248" s="37"/>
      <c r="BQ248" s="37"/>
      <c r="BR248" s="37"/>
      <c r="BS248" s="31"/>
    </row>
    <row r="249" spans="8:71" s="2" customFormat="1" x14ac:dyDescent="0.2">
      <c r="H249" s="5"/>
      <c r="M249" s="64"/>
      <c r="Q249" s="64"/>
      <c r="R249" s="37"/>
      <c r="S249" s="37"/>
      <c r="T249" s="37"/>
      <c r="U249" s="63"/>
      <c r="V249" s="37"/>
      <c r="Y249" s="5"/>
      <c r="AC249" s="5"/>
      <c r="AG249" s="5"/>
      <c r="AK249" s="5"/>
      <c r="AL249" s="37"/>
      <c r="AM249" s="37"/>
      <c r="AN249" s="37"/>
      <c r="AO249" s="38"/>
      <c r="AP249" s="5"/>
      <c r="AQ249" s="5"/>
      <c r="AU249" s="4"/>
      <c r="AY249" s="4"/>
      <c r="AZ249" s="37"/>
      <c r="BA249" s="37"/>
      <c r="BB249" s="37"/>
      <c r="BC249" s="39"/>
      <c r="BD249" s="37"/>
      <c r="BG249" s="4"/>
      <c r="BK249" s="4"/>
      <c r="BL249" s="37"/>
      <c r="BM249" s="37"/>
      <c r="BN249" s="37"/>
      <c r="BO249" s="39"/>
      <c r="BP249" s="37"/>
      <c r="BQ249" s="37"/>
      <c r="BR249" s="37"/>
      <c r="BS249" s="31"/>
    </row>
    <row r="250" spans="8:71" s="2" customFormat="1" x14ac:dyDescent="0.2">
      <c r="H250" s="5"/>
      <c r="M250" s="64"/>
      <c r="Q250" s="64"/>
      <c r="R250" s="37"/>
      <c r="S250" s="37"/>
      <c r="T250" s="37"/>
      <c r="U250" s="63"/>
      <c r="V250" s="37"/>
      <c r="Y250" s="5"/>
      <c r="AC250" s="5"/>
      <c r="AG250" s="5"/>
      <c r="AK250" s="5"/>
      <c r="AL250" s="37"/>
      <c r="AM250" s="37"/>
      <c r="AN250" s="37"/>
      <c r="AO250" s="38"/>
      <c r="AP250" s="5"/>
      <c r="AQ250" s="5"/>
      <c r="AU250" s="4"/>
      <c r="AY250" s="4"/>
      <c r="AZ250" s="37"/>
      <c r="BA250" s="37"/>
      <c r="BB250" s="37"/>
      <c r="BC250" s="39"/>
      <c r="BD250" s="37"/>
      <c r="BG250" s="4"/>
      <c r="BK250" s="4"/>
      <c r="BL250" s="37"/>
      <c r="BM250" s="37"/>
      <c r="BN250" s="37"/>
      <c r="BO250" s="39"/>
      <c r="BP250" s="37"/>
      <c r="BQ250" s="37"/>
      <c r="BR250" s="37"/>
      <c r="BS250" s="31"/>
    </row>
    <row r="251" spans="8:71" s="2" customFormat="1" x14ac:dyDescent="0.2">
      <c r="H251" s="5"/>
      <c r="M251" s="64"/>
      <c r="Q251" s="64"/>
      <c r="R251" s="37"/>
      <c r="S251" s="37"/>
      <c r="T251" s="37"/>
      <c r="U251" s="63"/>
      <c r="V251" s="37"/>
      <c r="Y251" s="5"/>
      <c r="AC251" s="5"/>
      <c r="AG251" s="5"/>
      <c r="AK251" s="5"/>
      <c r="AL251" s="37"/>
      <c r="AM251" s="37"/>
      <c r="AN251" s="37"/>
      <c r="AO251" s="38"/>
      <c r="AP251" s="5"/>
      <c r="AQ251" s="5"/>
      <c r="AU251" s="4"/>
      <c r="AY251" s="4"/>
      <c r="AZ251" s="37"/>
      <c r="BA251" s="37"/>
      <c r="BB251" s="37"/>
      <c r="BC251" s="39"/>
      <c r="BD251" s="37"/>
      <c r="BG251" s="4"/>
      <c r="BK251" s="4"/>
      <c r="BL251" s="37"/>
      <c r="BM251" s="37"/>
      <c r="BN251" s="37"/>
      <c r="BO251" s="39"/>
      <c r="BP251" s="37"/>
      <c r="BQ251" s="37"/>
      <c r="BR251" s="37"/>
      <c r="BS251" s="31"/>
    </row>
    <row r="252" spans="8:71" s="2" customFormat="1" x14ac:dyDescent="0.2">
      <c r="H252" s="5"/>
      <c r="M252" s="64"/>
      <c r="Q252" s="64"/>
      <c r="R252" s="37"/>
      <c r="S252" s="37"/>
      <c r="T252" s="37"/>
      <c r="U252" s="63"/>
      <c r="V252" s="37"/>
      <c r="Y252" s="5"/>
      <c r="AC252" s="5"/>
      <c r="AG252" s="5"/>
      <c r="AK252" s="5"/>
      <c r="AL252" s="37"/>
      <c r="AM252" s="37"/>
      <c r="AN252" s="37"/>
      <c r="AO252" s="38"/>
      <c r="AP252" s="5"/>
      <c r="AQ252" s="5"/>
      <c r="AU252" s="4"/>
      <c r="AY252" s="4"/>
      <c r="AZ252" s="37"/>
      <c r="BA252" s="37"/>
      <c r="BB252" s="37"/>
      <c r="BC252" s="39"/>
      <c r="BD252" s="37"/>
      <c r="BG252" s="4"/>
      <c r="BK252" s="4"/>
      <c r="BL252" s="37"/>
      <c r="BM252" s="37"/>
      <c r="BN252" s="37"/>
      <c r="BO252" s="39"/>
      <c r="BP252" s="37"/>
      <c r="BQ252" s="37"/>
      <c r="BR252" s="37"/>
      <c r="BS252" s="31"/>
    </row>
    <row r="253" spans="8:71" s="2" customFormat="1" x14ac:dyDescent="0.2">
      <c r="H253" s="5"/>
      <c r="M253" s="64"/>
      <c r="Q253" s="64"/>
      <c r="R253" s="37"/>
      <c r="S253" s="37"/>
      <c r="T253" s="37"/>
      <c r="U253" s="63"/>
      <c r="V253" s="37"/>
      <c r="Y253" s="5"/>
      <c r="AC253" s="5"/>
      <c r="AG253" s="5"/>
      <c r="AK253" s="5"/>
      <c r="AL253" s="37"/>
      <c r="AM253" s="37"/>
      <c r="AN253" s="37"/>
      <c r="AO253" s="38"/>
      <c r="AP253" s="5"/>
      <c r="AQ253" s="5"/>
      <c r="AU253" s="4"/>
      <c r="AY253" s="4"/>
      <c r="AZ253" s="37"/>
      <c r="BA253" s="37"/>
      <c r="BB253" s="37"/>
      <c r="BC253" s="39"/>
      <c r="BD253" s="37"/>
      <c r="BG253" s="4"/>
      <c r="BK253" s="4"/>
      <c r="BL253" s="37"/>
      <c r="BM253" s="37"/>
      <c r="BN253" s="37"/>
      <c r="BO253" s="39"/>
      <c r="BP253" s="37"/>
      <c r="BQ253" s="37"/>
      <c r="BR253" s="37"/>
      <c r="BS253" s="31"/>
    </row>
    <row r="254" spans="8:71" s="2" customFormat="1" x14ac:dyDescent="0.2">
      <c r="H254" s="5"/>
      <c r="M254" s="64"/>
      <c r="Q254" s="64"/>
      <c r="R254" s="37"/>
      <c r="S254" s="37"/>
      <c r="T254" s="37"/>
      <c r="U254" s="63"/>
      <c r="V254" s="37"/>
      <c r="Y254" s="5"/>
      <c r="AC254" s="5"/>
      <c r="AG254" s="5"/>
      <c r="AK254" s="5"/>
      <c r="AL254" s="37"/>
      <c r="AM254" s="37"/>
      <c r="AN254" s="37"/>
      <c r="AO254" s="38"/>
      <c r="AP254" s="5"/>
      <c r="AQ254" s="5"/>
      <c r="AU254" s="4"/>
      <c r="AY254" s="4"/>
      <c r="AZ254" s="37"/>
      <c r="BA254" s="37"/>
      <c r="BB254" s="37"/>
      <c r="BC254" s="39"/>
      <c r="BD254" s="37"/>
      <c r="BG254" s="4"/>
      <c r="BK254" s="4"/>
      <c r="BL254" s="37"/>
      <c r="BM254" s="37"/>
      <c r="BN254" s="37"/>
      <c r="BO254" s="39"/>
      <c r="BP254" s="37"/>
      <c r="BQ254" s="37"/>
      <c r="BR254" s="37"/>
      <c r="BS254" s="31"/>
    </row>
    <row r="255" spans="8:71" s="2" customFormat="1" x14ac:dyDescent="0.2">
      <c r="H255" s="5"/>
      <c r="M255" s="64"/>
      <c r="Q255" s="64"/>
      <c r="R255" s="37"/>
      <c r="S255" s="37"/>
      <c r="T255" s="37"/>
      <c r="U255" s="63"/>
      <c r="V255" s="37"/>
      <c r="Y255" s="5"/>
      <c r="AC255" s="5"/>
      <c r="AG255" s="5"/>
      <c r="AK255" s="5"/>
      <c r="AL255" s="37"/>
      <c r="AM255" s="37"/>
      <c r="AN255" s="37"/>
      <c r="AO255" s="38"/>
      <c r="AP255" s="5"/>
      <c r="AQ255" s="5"/>
      <c r="AU255" s="4"/>
      <c r="AY255" s="4"/>
      <c r="AZ255" s="37"/>
      <c r="BA255" s="37"/>
      <c r="BB255" s="37"/>
      <c r="BC255" s="39"/>
      <c r="BD255" s="37"/>
      <c r="BG255" s="4"/>
      <c r="BK255" s="4"/>
      <c r="BL255" s="37"/>
      <c r="BM255" s="37"/>
      <c r="BN255" s="37"/>
      <c r="BO255" s="39"/>
      <c r="BP255" s="37"/>
      <c r="BQ255" s="37"/>
      <c r="BR255" s="37"/>
      <c r="BS255" s="31"/>
    </row>
    <row r="256" spans="8:71" s="2" customFormat="1" x14ac:dyDescent="0.2">
      <c r="H256" s="5"/>
      <c r="M256" s="64"/>
      <c r="Q256" s="64"/>
      <c r="R256" s="37"/>
      <c r="S256" s="37"/>
      <c r="T256" s="37"/>
      <c r="U256" s="63"/>
      <c r="V256" s="37"/>
      <c r="Y256" s="5"/>
      <c r="AC256" s="5"/>
      <c r="AG256" s="5"/>
      <c r="AK256" s="5"/>
      <c r="AL256" s="37"/>
      <c r="AM256" s="37"/>
      <c r="AN256" s="37"/>
      <c r="AO256" s="38"/>
      <c r="AP256" s="5"/>
      <c r="AQ256" s="5"/>
      <c r="AU256" s="4"/>
      <c r="AY256" s="4"/>
      <c r="AZ256" s="37"/>
      <c r="BA256" s="37"/>
      <c r="BB256" s="37"/>
      <c r="BC256" s="39"/>
      <c r="BD256" s="37"/>
      <c r="BG256" s="4"/>
      <c r="BK256" s="4"/>
      <c r="BL256" s="37"/>
      <c r="BM256" s="37"/>
      <c r="BN256" s="37"/>
      <c r="BO256" s="39"/>
      <c r="BP256" s="37"/>
      <c r="BQ256" s="37"/>
      <c r="BR256" s="37"/>
      <c r="BS256" s="31"/>
    </row>
    <row r="257" spans="8:71" s="2" customFormat="1" x14ac:dyDescent="0.2">
      <c r="H257" s="5"/>
      <c r="M257" s="64"/>
      <c r="Q257" s="64"/>
      <c r="R257" s="37"/>
      <c r="S257" s="37"/>
      <c r="T257" s="37"/>
      <c r="U257" s="63"/>
      <c r="V257" s="37"/>
      <c r="Y257" s="5"/>
      <c r="AC257" s="5"/>
      <c r="AG257" s="5"/>
      <c r="AK257" s="5"/>
      <c r="AL257" s="37"/>
      <c r="AM257" s="37"/>
      <c r="AN257" s="37"/>
      <c r="AO257" s="38"/>
      <c r="AP257" s="5"/>
      <c r="AQ257" s="5"/>
      <c r="AU257" s="4"/>
      <c r="AY257" s="4"/>
      <c r="AZ257" s="37"/>
      <c r="BA257" s="37"/>
      <c r="BB257" s="37"/>
      <c r="BC257" s="39"/>
      <c r="BD257" s="37"/>
      <c r="BG257" s="4"/>
      <c r="BK257" s="4"/>
      <c r="BL257" s="37"/>
      <c r="BM257" s="37"/>
      <c r="BN257" s="37"/>
      <c r="BO257" s="39"/>
      <c r="BP257" s="37"/>
      <c r="BQ257" s="37"/>
      <c r="BR257" s="37"/>
      <c r="BS257" s="31"/>
    </row>
    <row r="258" spans="8:71" s="2" customFormat="1" x14ac:dyDescent="0.2">
      <c r="H258" s="5"/>
      <c r="M258" s="64"/>
      <c r="Q258" s="64"/>
      <c r="R258" s="37"/>
      <c r="S258" s="37"/>
      <c r="T258" s="37"/>
      <c r="U258" s="63"/>
      <c r="V258" s="37"/>
      <c r="Y258" s="5"/>
      <c r="AC258" s="5"/>
      <c r="AG258" s="5"/>
      <c r="AK258" s="5"/>
      <c r="AL258" s="37"/>
      <c r="AM258" s="37"/>
      <c r="AN258" s="37"/>
      <c r="AO258" s="38"/>
      <c r="AP258" s="5"/>
      <c r="AQ258" s="5"/>
      <c r="AU258" s="4"/>
      <c r="AY258" s="4"/>
      <c r="AZ258" s="37"/>
      <c r="BA258" s="37"/>
      <c r="BB258" s="37"/>
      <c r="BC258" s="39"/>
      <c r="BD258" s="37"/>
      <c r="BG258" s="4"/>
      <c r="BK258" s="4"/>
      <c r="BL258" s="37"/>
      <c r="BM258" s="37"/>
      <c r="BN258" s="37"/>
      <c r="BO258" s="39"/>
      <c r="BP258" s="37"/>
      <c r="BQ258" s="37"/>
      <c r="BR258" s="37"/>
      <c r="BS258" s="31"/>
    </row>
    <row r="259" spans="8:71" s="2" customFormat="1" x14ac:dyDescent="0.2">
      <c r="H259" s="5"/>
      <c r="M259" s="64"/>
      <c r="Q259" s="64"/>
      <c r="R259" s="37"/>
      <c r="S259" s="37"/>
      <c r="T259" s="37"/>
      <c r="U259" s="63"/>
      <c r="V259" s="37"/>
      <c r="Y259" s="5"/>
      <c r="AC259" s="5"/>
      <c r="AG259" s="5"/>
      <c r="AK259" s="5"/>
      <c r="AL259" s="37"/>
      <c r="AM259" s="37"/>
      <c r="AN259" s="37"/>
      <c r="AO259" s="38"/>
      <c r="AP259" s="5"/>
      <c r="AQ259" s="5"/>
      <c r="AU259" s="4"/>
      <c r="AY259" s="4"/>
      <c r="AZ259" s="37"/>
      <c r="BA259" s="37"/>
      <c r="BB259" s="37"/>
      <c r="BC259" s="39"/>
      <c r="BD259" s="37"/>
      <c r="BG259" s="4"/>
      <c r="BK259" s="4"/>
      <c r="BL259" s="37"/>
      <c r="BM259" s="37"/>
      <c r="BN259" s="37"/>
      <c r="BO259" s="39"/>
      <c r="BP259" s="37"/>
      <c r="BQ259" s="37"/>
      <c r="BR259" s="37"/>
      <c r="BS259" s="31"/>
    </row>
    <row r="260" spans="8:71" s="2" customFormat="1" x14ac:dyDescent="0.2">
      <c r="H260" s="5"/>
      <c r="M260" s="64"/>
      <c r="Q260" s="64"/>
      <c r="R260" s="37"/>
      <c r="S260" s="37"/>
      <c r="T260" s="37"/>
      <c r="U260" s="63"/>
      <c r="V260" s="37"/>
      <c r="Y260" s="5"/>
      <c r="AC260" s="5"/>
      <c r="AG260" s="5"/>
      <c r="AK260" s="5"/>
      <c r="AL260" s="37"/>
      <c r="AM260" s="37"/>
      <c r="AN260" s="37"/>
      <c r="AO260" s="38"/>
      <c r="AP260" s="5"/>
      <c r="AQ260" s="5"/>
      <c r="AU260" s="4"/>
      <c r="AY260" s="4"/>
      <c r="AZ260" s="37"/>
      <c r="BA260" s="37"/>
      <c r="BB260" s="37"/>
      <c r="BC260" s="39"/>
      <c r="BD260" s="37"/>
      <c r="BG260" s="4"/>
      <c r="BK260" s="4"/>
      <c r="BL260" s="37"/>
      <c r="BM260" s="37"/>
      <c r="BN260" s="37"/>
      <c r="BO260" s="39"/>
      <c r="BP260" s="37"/>
      <c r="BQ260" s="37"/>
      <c r="BR260" s="37"/>
      <c r="BS260" s="31"/>
    </row>
    <row r="261" spans="8:71" s="2" customFormat="1" x14ac:dyDescent="0.2">
      <c r="H261" s="5"/>
      <c r="M261" s="64"/>
      <c r="Q261" s="64"/>
      <c r="R261" s="37"/>
      <c r="S261" s="37"/>
      <c r="T261" s="37"/>
      <c r="U261" s="63"/>
      <c r="V261" s="37"/>
      <c r="Y261" s="5"/>
      <c r="AC261" s="5"/>
      <c r="AG261" s="5"/>
      <c r="AK261" s="5"/>
      <c r="AL261" s="37"/>
      <c r="AM261" s="37"/>
      <c r="AN261" s="37"/>
      <c r="AO261" s="38"/>
      <c r="AP261" s="5"/>
      <c r="AQ261" s="5"/>
      <c r="AU261" s="4"/>
      <c r="AY261" s="4"/>
      <c r="AZ261" s="37"/>
      <c r="BA261" s="37"/>
      <c r="BB261" s="37"/>
      <c r="BC261" s="39"/>
      <c r="BD261" s="37"/>
      <c r="BG261" s="4"/>
      <c r="BK261" s="4"/>
      <c r="BL261" s="37"/>
      <c r="BM261" s="37"/>
      <c r="BN261" s="37"/>
      <c r="BO261" s="39"/>
      <c r="BP261" s="37"/>
      <c r="BQ261" s="37"/>
      <c r="BR261" s="37"/>
      <c r="BS261" s="31"/>
    </row>
    <row r="262" spans="8:71" s="2" customFormat="1" x14ac:dyDescent="0.2">
      <c r="H262" s="5"/>
      <c r="M262" s="64"/>
      <c r="Q262" s="64"/>
      <c r="R262" s="37"/>
      <c r="S262" s="37"/>
      <c r="T262" s="37"/>
      <c r="U262" s="63"/>
      <c r="V262" s="37"/>
      <c r="Y262" s="5"/>
      <c r="AC262" s="5"/>
      <c r="AG262" s="5"/>
      <c r="AK262" s="5"/>
      <c r="AL262" s="37"/>
      <c r="AM262" s="37"/>
      <c r="AN262" s="37"/>
      <c r="AO262" s="38"/>
      <c r="AP262" s="5"/>
      <c r="AQ262" s="5"/>
      <c r="AU262" s="4"/>
      <c r="AY262" s="4"/>
      <c r="AZ262" s="37"/>
      <c r="BA262" s="37"/>
      <c r="BB262" s="37"/>
      <c r="BC262" s="39"/>
      <c r="BD262" s="37"/>
      <c r="BG262" s="4"/>
      <c r="BK262" s="4"/>
      <c r="BL262" s="37"/>
      <c r="BM262" s="37"/>
      <c r="BN262" s="37"/>
      <c r="BO262" s="39"/>
      <c r="BP262" s="37"/>
      <c r="BQ262" s="37"/>
      <c r="BR262" s="37"/>
      <c r="BS262" s="31"/>
    </row>
    <row r="263" spans="8:71" s="2" customFormat="1" x14ac:dyDescent="0.2">
      <c r="H263" s="5"/>
      <c r="M263" s="64"/>
      <c r="Q263" s="64"/>
      <c r="R263" s="37"/>
      <c r="S263" s="37"/>
      <c r="T263" s="37"/>
      <c r="U263" s="63"/>
      <c r="V263" s="37"/>
      <c r="Y263" s="5"/>
      <c r="AC263" s="5"/>
      <c r="AG263" s="5"/>
      <c r="AK263" s="5"/>
      <c r="AL263" s="37"/>
      <c r="AM263" s="37"/>
      <c r="AN263" s="37"/>
      <c r="AO263" s="38"/>
      <c r="AP263" s="5"/>
      <c r="AQ263" s="5"/>
      <c r="AU263" s="4"/>
      <c r="AY263" s="4"/>
      <c r="AZ263" s="37"/>
      <c r="BA263" s="37"/>
      <c r="BB263" s="37"/>
      <c r="BC263" s="39"/>
      <c r="BD263" s="37"/>
      <c r="BG263" s="4"/>
      <c r="BK263" s="4"/>
      <c r="BL263" s="37"/>
      <c r="BM263" s="37"/>
      <c r="BN263" s="37"/>
      <c r="BO263" s="39"/>
      <c r="BP263" s="37"/>
      <c r="BQ263" s="37"/>
      <c r="BR263" s="37"/>
      <c r="BS263" s="31"/>
    </row>
    <row r="264" spans="8:71" s="2" customFormat="1" x14ac:dyDescent="0.2">
      <c r="H264" s="5"/>
      <c r="M264" s="64"/>
      <c r="Q264" s="64"/>
      <c r="R264" s="37"/>
      <c r="S264" s="37"/>
      <c r="T264" s="37"/>
      <c r="U264" s="63"/>
      <c r="V264" s="37"/>
      <c r="Y264" s="5"/>
      <c r="AC264" s="5"/>
      <c r="AG264" s="5"/>
      <c r="AK264" s="5"/>
      <c r="AL264" s="37"/>
      <c r="AM264" s="37"/>
      <c r="AN264" s="37"/>
      <c r="AO264" s="38"/>
      <c r="AP264" s="5"/>
      <c r="AQ264" s="5"/>
      <c r="AU264" s="4"/>
      <c r="AY264" s="4"/>
      <c r="AZ264" s="37"/>
      <c r="BA264" s="37"/>
      <c r="BB264" s="37"/>
      <c r="BC264" s="39"/>
      <c r="BD264" s="37"/>
      <c r="BG264" s="4"/>
      <c r="BK264" s="4"/>
      <c r="BL264" s="37"/>
      <c r="BM264" s="37"/>
      <c r="BN264" s="37"/>
      <c r="BO264" s="39"/>
      <c r="BP264" s="37"/>
      <c r="BQ264" s="37"/>
      <c r="BR264" s="37"/>
      <c r="BS264" s="31"/>
    </row>
    <row r="265" spans="8:71" s="2" customFormat="1" x14ac:dyDescent="0.2">
      <c r="H265" s="5"/>
      <c r="M265" s="64"/>
      <c r="Q265" s="64"/>
      <c r="R265" s="37"/>
      <c r="S265" s="37"/>
      <c r="T265" s="37"/>
      <c r="U265" s="63"/>
      <c r="V265" s="37"/>
      <c r="Y265" s="5"/>
      <c r="AC265" s="5"/>
      <c r="AG265" s="5"/>
      <c r="AK265" s="5"/>
      <c r="AL265" s="37"/>
      <c r="AM265" s="37"/>
      <c r="AN265" s="37"/>
      <c r="AO265" s="38"/>
      <c r="AP265" s="5"/>
      <c r="AQ265" s="5"/>
      <c r="AU265" s="4"/>
      <c r="AY265" s="4"/>
      <c r="AZ265" s="37"/>
      <c r="BA265" s="37"/>
      <c r="BB265" s="37"/>
      <c r="BC265" s="39"/>
      <c r="BD265" s="37"/>
      <c r="BG265" s="4"/>
      <c r="BK265" s="4"/>
      <c r="BL265" s="37"/>
      <c r="BM265" s="37"/>
      <c r="BN265" s="37"/>
      <c r="BO265" s="39"/>
      <c r="BP265" s="37"/>
      <c r="BQ265" s="37"/>
      <c r="BR265" s="37"/>
      <c r="BS265" s="31"/>
    </row>
    <row r="266" spans="8:71" s="2" customFormat="1" x14ac:dyDescent="0.2">
      <c r="H266" s="5"/>
      <c r="M266" s="64"/>
      <c r="Q266" s="64"/>
      <c r="R266" s="37"/>
      <c r="S266" s="37"/>
      <c r="T266" s="37"/>
      <c r="U266" s="63"/>
      <c r="V266" s="37"/>
      <c r="Y266" s="5"/>
      <c r="AC266" s="5"/>
      <c r="AG266" s="5"/>
      <c r="AK266" s="5"/>
      <c r="AL266" s="37"/>
      <c r="AM266" s="37"/>
      <c r="AN266" s="37"/>
      <c r="AO266" s="38"/>
      <c r="AP266" s="5"/>
      <c r="AQ266" s="5"/>
      <c r="AU266" s="4"/>
      <c r="AY266" s="4"/>
      <c r="AZ266" s="37"/>
      <c r="BA266" s="37"/>
      <c r="BB266" s="37"/>
      <c r="BC266" s="39"/>
      <c r="BD266" s="37"/>
      <c r="BG266" s="4"/>
      <c r="BK266" s="4"/>
      <c r="BL266" s="37"/>
      <c r="BM266" s="37"/>
      <c r="BN266" s="37"/>
      <c r="BO266" s="39"/>
      <c r="BP266" s="37"/>
      <c r="BQ266" s="37"/>
      <c r="BR266" s="37"/>
      <c r="BS266" s="31"/>
    </row>
    <row r="267" spans="8:71" s="2" customFormat="1" x14ac:dyDescent="0.2">
      <c r="H267" s="5"/>
      <c r="M267" s="64"/>
      <c r="Q267" s="64"/>
      <c r="R267" s="37"/>
      <c r="S267" s="37"/>
      <c r="T267" s="37"/>
      <c r="U267" s="63"/>
      <c r="V267" s="37"/>
      <c r="Y267" s="5"/>
      <c r="AC267" s="5"/>
      <c r="AG267" s="5"/>
      <c r="AK267" s="5"/>
      <c r="AL267" s="37"/>
      <c r="AM267" s="37"/>
      <c r="AN267" s="37"/>
      <c r="AO267" s="38"/>
      <c r="AP267" s="5"/>
      <c r="AQ267" s="5"/>
      <c r="AU267" s="4"/>
      <c r="AY267" s="4"/>
      <c r="AZ267" s="37"/>
      <c r="BA267" s="37"/>
      <c r="BB267" s="37"/>
      <c r="BC267" s="39"/>
      <c r="BD267" s="37"/>
      <c r="BG267" s="4"/>
      <c r="BK267" s="4"/>
      <c r="BL267" s="37"/>
      <c r="BM267" s="37"/>
      <c r="BN267" s="37"/>
      <c r="BO267" s="39"/>
      <c r="BP267" s="37"/>
      <c r="BQ267" s="37"/>
      <c r="BR267" s="37"/>
      <c r="BS267" s="31"/>
    </row>
    <row r="268" spans="8:71" s="2" customFormat="1" x14ac:dyDescent="0.2">
      <c r="H268" s="5"/>
      <c r="M268" s="64"/>
      <c r="Q268" s="64"/>
      <c r="R268" s="37"/>
      <c r="S268" s="37"/>
      <c r="T268" s="37"/>
      <c r="U268" s="63"/>
      <c r="V268" s="37"/>
      <c r="Y268" s="5"/>
      <c r="AC268" s="5"/>
      <c r="AG268" s="5"/>
      <c r="AK268" s="5"/>
      <c r="AL268" s="37"/>
      <c r="AM268" s="37"/>
      <c r="AN268" s="37"/>
      <c r="AO268" s="38"/>
      <c r="AP268" s="5"/>
      <c r="AQ268" s="5"/>
      <c r="AU268" s="4"/>
      <c r="AY268" s="4"/>
      <c r="AZ268" s="37"/>
      <c r="BA268" s="37"/>
      <c r="BB268" s="37"/>
      <c r="BC268" s="39"/>
      <c r="BD268" s="37"/>
      <c r="BG268" s="4"/>
      <c r="BK268" s="4"/>
      <c r="BL268" s="37"/>
      <c r="BM268" s="37"/>
      <c r="BN268" s="37"/>
      <c r="BO268" s="39"/>
      <c r="BP268" s="37"/>
      <c r="BQ268" s="37"/>
      <c r="BR268" s="37"/>
      <c r="BS268" s="31"/>
    </row>
    <row r="269" spans="8:71" s="2" customFormat="1" x14ac:dyDescent="0.2">
      <c r="H269" s="5"/>
      <c r="M269" s="64"/>
      <c r="Q269" s="64"/>
      <c r="R269" s="37"/>
      <c r="S269" s="37"/>
      <c r="T269" s="37"/>
      <c r="U269" s="63"/>
      <c r="V269" s="37"/>
      <c r="Y269" s="5"/>
      <c r="AC269" s="5"/>
      <c r="AG269" s="5"/>
      <c r="AK269" s="5"/>
      <c r="AL269" s="37"/>
      <c r="AM269" s="37"/>
      <c r="AN269" s="37"/>
      <c r="AO269" s="38"/>
      <c r="AP269" s="5"/>
      <c r="AQ269" s="5"/>
      <c r="AU269" s="4"/>
      <c r="AY269" s="4"/>
      <c r="AZ269" s="37"/>
      <c r="BA269" s="37"/>
      <c r="BB269" s="37"/>
      <c r="BC269" s="39"/>
      <c r="BD269" s="37"/>
      <c r="BG269" s="4"/>
      <c r="BK269" s="4"/>
      <c r="BL269" s="37"/>
      <c r="BM269" s="37"/>
      <c r="BN269" s="37"/>
      <c r="BO269" s="39"/>
      <c r="BP269" s="37"/>
      <c r="BQ269" s="37"/>
      <c r="BR269" s="37"/>
      <c r="BS269" s="31"/>
    </row>
    <row r="270" spans="8:71" s="2" customFormat="1" x14ac:dyDescent="0.2">
      <c r="H270" s="5"/>
      <c r="M270" s="64"/>
      <c r="Q270" s="64"/>
      <c r="R270" s="37"/>
      <c r="S270" s="37"/>
      <c r="T270" s="37"/>
      <c r="U270" s="63"/>
      <c r="V270" s="37"/>
      <c r="Y270" s="5"/>
      <c r="AC270" s="5"/>
      <c r="AG270" s="5"/>
      <c r="AK270" s="5"/>
      <c r="AL270" s="37"/>
      <c r="AM270" s="37"/>
      <c r="AN270" s="37"/>
      <c r="AO270" s="38"/>
      <c r="AP270" s="5"/>
      <c r="AQ270" s="5"/>
      <c r="AU270" s="4"/>
      <c r="AY270" s="4"/>
      <c r="AZ270" s="37"/>
      <c r="BA270" s="37"/>
      <c r="BB270" s="37"/>
      <c r="BC270" s="39"/>
      <c r="BD270" s="37"/>
      <c r="BG270" s="4"/>
      <c r="BK270" s="4"/>
      <c r="BL270" s="37"/>
      <c r="BM270" s="37"/>
      <c r="BN270" s="37"/>
      <c r="BO270" s="39"/>
      <c r="BP270" s="37"/>
      <c r="BQ270" s="37"/>
      <c r="BR270" s="37"/>
      <c r="BS270" s="31"/>
    </row>
    <row r="271" spans="8:71" s="2" customFormat="1" x14ac:dyDescent="0.2">
      <c r="H271" s="5"/>
      <c r="M271" s="64"/>
      <c r="Q271" s="64"/>
      <c r="R271" s="37"/>
      <c r="S271" s="37"/>
      <c r="T271" s="37"/>
      <c r="U271" s="63"/>
      <c r="V271" s="37"/>
      <c r="Y271" s="5"/>
      <c r="AC271" s="5"/>
      <c r="AG271" s="5"/>
      <c r="AK271" s="5"/>
      <c r="AL271" s="37"/>
      <c r="AM271" s="37"/>
      <c r="AN271" s="37"/>
      <c r="AO271" s="38"/>
      <c r="AP271" s="5"/>
      <c r="AQ271" s="5"/>
      <c r="AU271" s="4"/>
      <c r="AY271" s="4"/>
      <c r="AZ271" s="37"/>
      <c r="BA271" s="37"/>
      <c r="BB271" s="37"/>
      <c r="BC271" s="39"/>
      <c r="BD271" s="37"/>
      <c r="BG271" s="4"/>
      <c r="BK271" s="4"/>
      <c r="BL271" s="37"/>
      <c r="BM271" s="37"/>
      <c r="BN271" s="37"/>
      <c r="BO271" s="39"/>
      <c r="BP271" s="37"/>
      <c r="BQ271" s="37"/>
      <c r="BR271" s="37"/>
      <c r="BS271" s="31"/>
    </row>
    <row r="272" spans="8:71" s="2" customFormat="1" x14ac:dyDescent="0.2">
      <c r="H272" s="5"/>
      <c r="M272" s="64"/>
      <c r="Q272" s="64"/>
      <c r="R272" s="37"/>
      <c r="S272" s="37"/>
      <c r="T272" s="37"/>
      <c r="U272" s="63"/>
      <c r="V272" s="37"/>
      <c r="Y272" s="5"/>
      <c r="AC272" s="5"/>
      <c r="AG272" s="5"/>
      <c r="AK272" s="5"/>
      <c r="AL272" s="37"/>
      <c r="AM272" s="37"/>
      <c r="AN272" s="37"/>
      <c r="AO272" s="38"/>
      <c r="AP272" s="5"/>
      <c r="AQ272" s="5"/>
      <c r="AU272" s="4"/>
      <c r="AY272" s="4"/>
      <c r="AZ272" s="37"/>
      <c r="BA272" s="37"/>
      <c r="BB272" s="37"/>
      <c r="BC272" s="39"/>
      <c r="BD272" s="37"/>
      <c r="BG272" s="4"/>
      <c r="BK272" s="4"/>
      <c r="BL272" s="37"/>
      <c r="BM272" s="37"/>
      <c r="BN272" s="37"/>
      <c r="BO272" s="39"/>
      <c r="BP272" s="37"/>
      <c r="BQ272" s="37"/>
      <c r="BR272" s="37"/>
      <c r="BS272" s="31"/>
    </row>
    <row r="273" spans="8:71" s="2" customFormat="1" x14ac:dyDescent="0.2">
      <c r="H273" s="5"/>
      <c r="M273" s="64"/>
      <c r="Q273" s="64"/>
      <c r="R273" s="37"/>
      <c r="S273" s="37"/>
      <c r="T273" s="37"/>
      <c r="U273" s="63"/>
      <c r="V273" s="37"/>
      <c r="Y273" s="5"/>
      <c r="AC273" s="5"/>
      <c r="AG273" s="5"/>
      <c r="AK273" s="5"/>
      <c r="AL273" s="37"/>
      <c r="AM273" s="37"/>
      <c r="AN273" s="37"/>
      <c r="AO273" s="38"/>
      <c r="AP273" s="5"/>
      <c r="AQ273" s="5"/>
      <c r="AU273" s="4"/>
      <c r="AY273" s="4"/>
      <c r="AZ273" s="37"/>
      <c r="BA273" s="37"/>
      <c r="BB273" s="37"/>
      <c r="BC273" s="39"/>
      <c r="BD273" s="37"/>
      <c r="BG273" s="4"/>
      <c r="BK273" s="4"/>
      <c r="BL273" s="37"/>
      <c r="BM273" s="37"/>
      <c r="BN273" s="37"/>
      <c r="BO273" s="39"/>
      <c r="BP273" s="37"/>
      <c r="BQ273" s="37"/>
      <c r="BR273" s="37"/>
      <c r="BS273" s="31"/>
    </row>
    <row r="274" spans="8:71" s="2" customFormat="1" x14ac:dyDescent="0.2">
      <c r="H274" s="5"/>
      <c r="M274" s="64"/>
      <c r="Q274" s="64"/>
      <c r="R274" s="37"/>
      <c r="S274" s="37"/>
      <c r="T274" s="37"/>
      <c r="U274" s="63"/>
      <c r="V274" s="37"/>
      <c r="Y274" s="5"/>
      <c r="AC274" s="5"/>
      <c r="AG274" s="5"/>
      <c r="AK274" s="5"/>
      <c r="AL274" s="37"/>
      <c r="AM274" s="37"/>
      <c r="AN274" s="37"/>
      <c r="AO274" s="38"/>
      <c r="AP274" s="5"/>
      <c r="AQ274" s="5"/>
      <c r="AU274" s="4"/>
      <c r="AY274" s="4"/>
      <c r="AZ274" s="37"/>
      <c r="BA274" s="37"/>
      <c r="BB274" s="37"/>
      <c r="BC274" s="39"/>
      <c r="BD274" s="37"/>
      <c r="BG274" s="4"/>
      <c r="BK274" s="4"/>
      <c r="BL274" s="37"/>
      <c r="BM274" s="37"/>
      <c r="BN274" s="37"/>
      <c r="BO274" s="39"/>
      <c r="BP274" s="37"/>
      <c r="BQ274" s="37"/>
      <c r="BR274" s="37"/>
      <c r="BS274" s="31"/>
    </row>
    <row r="275" spans="8:71" s="2" customFormat="1" x14ac:dyDescent="0.2">
      <c r="H275" s="5"/>
      <c r="M275" s="64"/>
      <c r="Q275" s="64"/>
      <c r="R275" s="37"/>
      <c r="S275" s="37"/>
      <c r="T275" s="37"/>
      <c r="U275" s="63"/>
      <c r="V275" s="37"/>
      <c r="Y275" s="5"/>
      <c r="AC275" s="5"/>
      <c r="AG275" s="5"/>
      <c r="AK275" s="5"/>
      <c r="AL275" s="37"/>
      <c r="AM275" s="37"/>
      <c r="AN275" s="37"/>
      <c r="AO275" s="38"/>
      <c r="AP275" s="5"/>
      <c r="AQ275" s="5"/>
      <c r="AU275" s="4"/>
      <c r="AY275" s="4"/>
      <c r="AZ275" s="37"/>
      <c r="BA275" s="37"/>
      <c r="BB275" s="37"/>
      <c r="BC275" s="39"/>
      <c r="BD275" s="37"/>
      <c r="BG275" s="4"/>
      <c r="BK275" s="4"/>
      <c r="BL275" s="37"/>
      <c r="BM275" s="37"/>
      <c r="BN275" s="37"/>
      <c r="BO275" s="39"/>
      <c r="BP275" s="37"/>
      <c r="BQ275" s="37"/>
      <c r="BR275" s="37"/>
      <c r="BS275" s="31"/>
    </row>
    <row r="276" spans="8:71" s="2" customFormat="1" x14ac:dyDescent="0.2">
      <c r="H276" s="5"/>
      <c r="M276" s="64"/>
      <c r="Q276" s="64"/>
      <c r="R276" s="37"/>
      <c r="S276" s="37"/>
      <c r="T276" s="37"/>
      <c r="U276" s="63"/>
      <c r="V276" s="37"/>
      <c r="Y276" s="5"/>
      <c r="AC276" s="5"/>
      <c r="AG276" s="5"/>
      <c r="AK276" s="5"/>
      <c r="AL276" s="37"/>
      <c r="AM276" s="37"/>
      <c r="AN276" s="37"/>
      <c r="AO276" s="38"/>
      <c r="AP276" s="5"/>
      <c r="AQ276" s="5"/>
      <c r="AU276" s="4"/>
      <c r="AY276" s="4"/>
      <c r="AZ276" s="37"/>
      <c r="BA276" s="37"/>
      <c r="BB276" s="37"/>
      <c r="BC276" s="39"/>
      <c r="BD276" s="37"/>
      <c r="BG276" s="4"/>
      <c r="BK276" s="4"/>
      <c r="BL276" s="37"/>
      <c r="BM276" s="37"/>
      <c r="BN276" s="37"/>
      <c r="BO276" s="39"/>
      <c r="BP276" s="37"/>
      <c r="BQ276" s="37"/>
      <c r="BR276" s="37"/>
      <c r="BS276" s="31"/>
    </row>
    <row r="277" spans="8:71" s="2" customFormat="1" x14ac:dyDescent="0.2">
      <c r="H277" s="5"/>
      <c r="M277" s="64"/>
      <c r="Q277" s="64"/>
      <c r="R277" s="37"/>
      <c r="S277" s="37"/>
      <c r="T277" s="37"/>
      <c r="U277" s="63"/>
      <c r="V277" s="37"/>
      <c r="Y277" s="5"/>
      <c r="AC277" s="5"/>
      <c r="AG277" s="5"/>
      <c r="AK277" s="5"/>
      <c r="AL277" s="37"/>
      <c r="AM277" s="37"/>
      <c r="AN277" s="37"/>
      <c r="AO277" s="38"/>
      <c r="AP277" s="5"/>
      <c r="AQ277" s="5"/>
      <c r="AU277" s="4"/>
      <c r="AY277" s="4"/>
      <c r="AZ277" s="37"/>
      <c r="BA277" s="37"/>
      <c r="BB277" s="37"/>
      <c r="BC277" s="39"/>
      <c r="BD277" s="37"/>
      <c r="BG277" s="4"/>
      <c r="BK277" s="4"/>
      <c r="BL277" s="37"/>
      <c r="BM277" s="37"/>
      <c r="BN277" s="37"/>
      <c r="BO277" s="39"/>
      <c r="BP277" s="37"/>
      <c r="BQ277" s="37"/>
      <c r="BR277" s="37"/>
      <c r="BS277" s="31"/>
    </row>
    <row r="278" spans="8:71" s="2" customFormat="1" x14ac:dyDescent="0.2">
      <c r="H278" s="5"/>
      <c r="M278" s="64"/>
      <c r="Q278" s="64"/>
      <c r="R278" s="37"/>
      <c r="S278" s="37"/>
      <c r="T278" s="37"/>
      <c r="U278" s="63"/>
      <c r="V278" s="37"/>
      <c r="Y278" s="5"/>
      <c r="AC278" s="5"/>
      <c r="AG278" s="5"/>
      <c r="AK278" s="5"/>
      <c r="AL278" s="37"/>
      <c r="AM278" s="37"/>
      <c r="AN278" s="37"/>
      <c r="AO278" s="38"/>
      <c r="AP278" s="5"/>
      <c r="AQ278" s="5"/>
      <c r="AU278" s="4"/>
      <c r="AY278" s="4"/>
      <c r="AZ278" s="37"/>
      <c r="BA278" s="37"/>
      <c r="BB278" s="37"/>
      <c r="BC278" s="39"/>
      <c r="BD278" s="37"/>
      <c r="BG278" s="4"/>
      <c r="BK278" s="4"/>
      <c r="BL278" s="37"/>
      <c r="BM278" s="37"/>
      <c r="BN278" s="37"/>
      <c r="BO278" s="39"/>
      <c r="BP278" s="37"/>
      <c r="BQ278" s="37"/>
      <c r="BR278" s="37"/>
      <c r="BS278" s="31"/>
    </row>
    <row r="279" spans="8:71" s="2" customFormat="1" x14ac:dyDescent="0.2">
      <c r="H279" s="5"/>
      <c r="M279" s="64"/>
      <c r="Q279" s="64"/>
      <c r="R279" s="37"/>
      <c r="S279" s="37"/>
      <c r="T279" s="37"/>
      <c r="U279" s="63"/>
      <c r="V279" s="37"/>
      <c r="Y279" s="5"/>
      <c r="AC279" s="5"/>
      <c r="AG279" s="5"/>
      <c r="AK279" s="5"/>
      <c r="AL279" s="37"/>
      <c r="AM279" s="37"/>
      <c r="AN279" s="37"/>
      <c r="AO279" s="38"/>
      <c r="AP279" s="5"/>
      <c r="AQ279" s="5"/>
      <c r="AU279" s="4"/>
      <c r="AY279" s="4"/>
      <c r="AZ279" s="37"/>
      <c r="BA279" s="37"/>
      <c r="BB279" s="37"/>
      <c r="BC279" s="39"/>
      <c r="BD279" s="37"/>
      <c r="BG279" s="4"/>
      <c r="BK279" s="4"/>
      <c r="BL279" s="37"/>
      <c r="BM279" s="37"/>
      <c r="BN279" s="37"/>
      <c r="BO279" s="39"/>
      <c r="BP279" s="37"/>
      <c r="BQ279" s="37"/>
      <c r="BR279" s="37"/>
      <c r="BS279" s="31"/>
    </row>
    <row r="280" spans="8:71" s="2" customFormat="1" x14ac:dyDescent="0.2">
      <c r="H280" s="5"/>
      <c r="M280" s="64"/>
      <c r="Q280" s="64"/>
      <c r="R280" s="37"/>
      <c r="S280" s="37"/>
      <c r="T280" s="37"/>
      <c r="U280" s="63"/>
      <c r="V280" s="37"/>
      <c r="Y280" s="5"/>
      <c r="AC280" s="5"/>
      <c r="AG280" s="5"/>
      <c r="AK280" s="5"/>
      <c r="AL280" s="37"/>
      <c r="AM280" s="37"/>
      <c r="AN280" s="37"/>
      <c r="AO280" s="38"/>
      <c r="AP280" s="5"/>
      <c r="AQ280" s="5"/>
      <c r="AU280" s="4"/>
      <c r="AY280" s="4"/>
      <c r="AZ280" s="37"/>
      <c r="BA280" s="37"/>
      <c r="BB280" s="37"/>
      <c r="BC280" s="39"/>
      <c r="BD280" s="37"/>
      <c r="BG280" s="4"/>
      <c r="BK280" s="4"/>
      <c r="BL280" s="37"/>
      <c r="BM280" s="37"/>
      <c r="BN280" s="37"/>
      <c r="BO280" s="39"/>
      <c r="BP280" s="37"/>
      <c r="BQ280" s="37"/>
      <c r="BR280" s="37"/>
      <c r="BS280" s="31"/>
    </row>
    <row r="281" spans="8:71" s="2" customFormat="1" x14ac:dyDescent="0.2">
      <c r="H281" s="5"/>
      <c r="M281" s="64"/>
      <c r="Q281" s="64"/>
      <c r="R281" s="37"/>
      <c r="S281" s="37"/>
      <c r="T281" s="37"/>
      <c r="U281" s="63"/>
      <c r="V281" s="37"/>
      <c r="Y281" s="5"/>
      <c r="AC281" s="5"/>
      <c r="AG281" s="5"/>
      <c r="AK281" s="5"/>
      <c r="AL281" s="37"/>
      <c r="AM281" s="37"/>
      <c r="AN281" s="37"/>
      <c r="AO281" s="38"/>
      <c r="AP281" s="5"/>
      <c r="AQ281" s="5"/>
      <c r="AU281" s="4"/>
      <c r="AY281" s="4"/>
      <c r="AZ281" s="37"/>
      <c r="BA281" s="37"/>
      <c r="BB281" s="37"/>
      <c r="BC281" s="39"/>
      <c r="BD281" s="37"/>
      <c r="BG281" s="4"/>
      <c r="BK281" s="4"/>
      <c r="BL281" s="37"/>
      <c r="BM281" s="37"/>
      <c r="BN281" s="37"/>
      <c r="BO281" s="39"/>
      <c r="BP281" s="37"/>
      <c r="BQ281" s="37"/>
      <c r="BR281" s="37"/>
      <c r="BS281" s="31"/>
    </row>
    <row r="282" spans="8:71" s="2" customFormat="1" x14ac:dyDescent="0.2">
      <c r="H282" s="5"/>
      <c r="M282" s="64"/>
      <c r="Q282" s="64"/>
      <c r="R282" s="37"/>
      <c r="S282" s="37"/>
      <c r="T282" s="37"/>
      <c r="U282" s="63"/>
      <c r="V282" s="37"/>
      <c r="Y282" s="5"/>
      <c r="AC282" s="5"/>
      <c r="AG282" s="5"/>
      <c r="AK282" s="5"/>
      <c r="AL282" s="37"/>
      <c r="AM282" s="37"/>
      <c r="AN282" s="37"/>
      <c r="AO282" s="38"/>
      <c r="AP282" s="5"/>
      <c r="AQ282" s="5"/>
      <c r="AU282" s="4"/>
      <c r="AY282" s="4"/>
      <c r="AZ282" s="37"/>
      <c r="BA282" s="37"/>
      <c r="BB282" s="37"/>
      <c r="BC282" s="39"/>
      <c r="BD282" s="37"/>
      <c r="BG282" s="4"/>
      <c r="BK282" s="4"/>
      <c r="BL282" s="37"/>
      <c r="BM282" s="37"/>
      <c r="BN282" s="37"/>
      <c r="BO282" s="39"/>
      <c r="BP282" s="37"/>
      <c r="BQ282" s="37"/>
      <c r="BR282" s="37"/>
      <c r="BS282" s="31"/>
    </row>
    <row r="283" spans="8:71" s="2" customFormat="1" x14ac:dyDescent="0.2">
      <c r="H283" s="5"/>
      <c r="M283" s="64"/>
      <c r="Q283" s="64"/>
      <c r="R283" s="37"/>
      <c r="S283" s="37"/>
      <c r="T283" s="37"/>
      <c r="U283" s="63"/>
      <c r="V283" s="37"/>
      <c r="Y283" s="5"/>
      <c r="AC283" s="5"/>
      <c r="AG283" s="5"/>
      <c r="AK283" s="5"/>
      <c r="AL283" s="37"/>
      <c r="AM283" s="37"/>
      <c r="AN283" s="37"/>
      <c r="AO283" s="38"/>
      <c r="AP283" s="5"/>
      <c r="AQ283" s="5"/>
      <c r="AU283" s="4"/>
      <c r="AY283" s="4"/>
      <c r="AZ283" s="37"/>
      <c r="BA283" s="37"/>
      <c r="BB283" s="37"/>
      <c r="BC283" s="39"/>
      <c r="BD283" s="37"/>
      <c r="BG283" s="4"/>
      <c r="BK283" s="4"/>
      <c r="BL283" s="37"/>
      <c r="BM283" s="37"/>
      <c r="BN283" s="37"/>
      <c r="BO283" s="39"/>
      <c r="BP283" s="37"/>
      <c r="BQ283" s="37"/>
      <c r="BR283" s="37"/>
      <c r="BS283" s="31"/>
    </row>
    <row r="284" spans="8:71" s="2" customFormat="1" x14ac:dyDescent="0.2">
      <c r="H284" s="5"/>
      <c r="M284" s="64"/>
      <c r="Q284" s="64"/>
      <c r="R284" s="37"/>
      <c r="S284" s="37"/>
      <c r="T284" s="37"/>
      <c r="U284" s="63"/>
      <c r="V284" s="37"/>
      <c r="Y284" s="5"/>
      <c r="AC284" s="5"/>
      <c r="AG284" s="5"/>
      <c r="AK284" s="5"/>
      <c r="AL284" s="37"/>
      <c r="AM284" s="37"/>
      <c r="AN284" s="37"/>
      <c r="AO284" s="38"/>
      <c r="AP284" s="5"/>
      <c r="AQ284" s="5"/>
      <c r="AU284" s="4"/>
      <c r="AY284" s="4"/>
      <c r="AZ284" s="37"/>
      <c r="BA284" s="37"/>
      <c r="BB284" s="37"/>
      <c r="BC284" s="39"/>
      <c r="BD284" s="37"/>
      <c r="BG284" s="4"/>
      <c r="BK284" s="4"/>
      <c r="BL284" s="37"/>
      <c r="BM284" s="37"/>
      <c r="BN284" s="37"/>
      <c r="BO284" s="39"/>
      <c r="BP284" s="37"/>
      <c r="BQ284" s="37"/>
      <c r="BR284" s="37"/>
      <c r="BS284" s="31"/>
    </row>
    <row r="285" spans="8:71" s="2" customFormat="1" x14ac:dyDescent="0.2">
      <c r="H285" s="5"/>
      <c r="M285" s="64"/>
      <c r="Q285" s="64"/>
      <c r="R285" s="37"/>
      <c r="S285" s="37"/>
      <c r="T285" s="37"/>
      <c r="U285" s="63"/>
      <c r="V285" s="37"/>
      <c r="Y285" s="5"/>
      <c r="AC285" s="5"/>
      <c r="AG285" s="5"/>
      <c r="AK285" s="5"/>
      <c r="AL285" s="37"/>
      <c r="AM285" s="37"/>
      <c r="AN285" s="37"/>
      <c r="AO285" s="38"/>
      <c r="AP285" s="5"/>
      <c r="AQ285" s="5"/>
      <c r="AU285" s="4"/>
      <c r="AY285" s="4"/>
      <c r="AZ285" s="37"/>
      <c r="BA285" s="37"/>
      <c r="BB285" s="37"/>
      <c r="BC285" s="39"/>
      <c r="BD285" s="37"/>
      <c r="BG285" s="4"/>
      <c r="BK285" s="4"/>
      <c r="BL285" s="37"/>
      <c r="BM285" s="37"/>
      <c r="BN285" s="37"/>
      <c r="BO285" s="39"/>
      <c r="BP285" s="37"/>
      <c r="BQ285" s="37"/>
      <c r="BR285" s="37"/>
      <c r="BS285" s="31"/>
    </row>
    <row r="286" spans="8:71" s="2" customFormat="1" x14ac:dyDescent="0.2">
      <c r="H286" s="5"/>
      <c r="M286" s="64"/>
      <c r="Q286" s="64"/>
      <c r="R286" s="37"/>
      <c r="S286" s="37"/>
      <c r="T286" s="37"/>
      <c r="U286" s="63"/>
      <c r="V286" s="37"/>
      <c r="Y286" s="5"/>
      <c r="AC286" s="5"/>
      <c r="AG286" s="5"/>
      <c r="AK286" s="5"/>
      <c r="AL286" s="37"/>
      <c r="AM286" s="37"/>
      <c r="AN286" s="37"/>
      <c r="AO286" s="38"/>
      <c r="AP286" s="5"/>
      <c r="AQ286" s="5"/>
      <c r="AU286" s="4"/>
      <c r="AY286" s="4"/>
      <c r="AZ286" s="37"/>
      <c r="BA286" s="37"/>
      <c r="BB286" s="37"/>
      <c r="BC286" s="39"/>
      <c r="BD286" s="37"/>
      <c r="BG286" s="4"/>
      <c r="BK286" s="4"/>
      <c r="BL286" s="37"/>
      <c r="BM286" s="37"/>
      <c r="BN286" s="37"/>
      <c r="BO286" s="39"/>
      <c r="BP286" s="37"/>
      <c r="BQ286" s="37"/>
      <c r="BR286" s="37"/>
      <c r="BS286" s="31"/>
    </row>
    <row r="287" spans="8:71" s="2" customFormat="1" x14ac:dyDescent="0.2">
      <c r="H287" s="5"/>
      <c r="M287" s="64"/>
      <c r="Q287" s="64"/>
      <c r="R287" s="37"/>
      <c r="S287" s="37"/>
      <c r="T287" s="37"/>
      <c r="U287" s="63"/>
      <c r="V287" s="37"/>
      <c r="Y287" s="5"/>
      <c r="AC287" s="5"/>
      <c r="AG287" s="5"/>
      <c r="AK287" s="5"/>
      <c r="AL287" s="37"/>
      <c r="AM287" s="37"/>
      <c r="AN287" s="37"/>
      <c r="AO287" s="38"/>
      <c r="AP287" s="5"/>
      <c r="AQ287" s="5"/>
      <c r="AU287" s="4"/>
      <c r="AY287" s="4"/>
      <c r="AZ287" s="37"/>
      <c r="BA287" s="37"/>
      <c r="BB287" s="37"/>
      <c r="BC287" s="39"/>
      <c r="BD287" s="37"/>
      <c r="BG287" s="4"/>
      <c r="BK287" s="4"/>
      <c r="BL287" s="37"/>
      <c r="BM287" s="37"/>
      <c r="BN287" s="37"/>
      <c r="BO287" s="39"/>
      <c r="BP287" s="37"/>
      <c r="BQ287" s="37"/>
      <c r="BR287" s="37"/>
      <c r="BS287" s="31"/>
    </row>
    <row r="288" spans="8:71" s="2" customFormat="1" x14ac:dyDescent="0.2">
      <c r="H288" s="5"/>
      <c r="M288" s="64"/>
      <c r="Q288" s="64"/>
      <c r="R288" s="37"/>
      <c r="S288" s="37"/>
      <c r="T288" s="37"/>
      <c r="U288" s="63"/>
      <c r="V288" s="37"/>
      <c r="Y288" s="5"/>
      <c r="AC288" s="5"/>
      <c r="AG288" s="5"/>
      <c r="AK288" s="5"/>
      <c r="AL288" s="37"/>
      <c r="AM288" s="37"/>
      <c r="AN288" s="37"/>
      <c r="AO288" s="38"/>
      <c r="AP288" s="5"/>
      <c r="AQ288" s="5"/>
      <c r="AU288" s="4"/>
      <c r="AY288" s="4"/>
      <c r="AZ288" s="37"/>
      <c r="BA288" s="37"/>
      <c r="BB288" s="37"/>
      <c r="BC288" s="39"/>
      <c r="BD288" s="37"/>
      <c r="BG288" s="4"/>
      <c r="BK288" s="4"/>
      <c r="BL288" s="37"/>
      <c r="BM288" s="37"/>
      <c r="BN288" s="37"/>
      <c r="BO288" s="39"/>
      <c r="BP288" s="37"/>
      <c r="BQ288" s="37"/>
      <c r="BR288" s="37"/>
      <c r="BS288" s="31"/>
    </row>
    <row r="289" spans="8:71" s="2" customFormat="1" x14ac:dyDescent="0.2">
      <c r="H289" s="5"/>
      <c r="M289" s="64"/>
      <c r="Q289" s="64"/>
      <c r="R289" s="37"/>
      <c r="S289" s="37"/>
      <c r="T289" s="37"/>
      <c r="U289" s="63"/>
      <c r="V289" s="37"/>
      <c r="Y289" s="5"/>
      <c r="AC289" s="5"/>
      <c r="AG289" s="5"/>
      <c r="AK289" s="5"/>
      <c r="AL289" s="37"/>
      <c r="AM289" s="37"/>
      <c r="AN289" s="37"/>
      <c r="AO289" s="38"/>
      <c r="AP289" s="5"/>
      <c r="AQ289" s="5"/>
      <c r="AU289" s="4"/>
      <c r="AY289" s="4"/>
      <c r="AZ289" s="37"/>
      <c r="BA289" s="37"/>
      <c r="BB289" s="37"/>
      <c r="BC289" s="39"/>
      <c r="BD289" s="37"/>
      <c r="BG289" s="4"/>
      <c r="BK289" s="4"/>
      <c r="BL289" s="37"/>
      <c r="BM289" s="37"/>
      <c r="BN289" s="37"/>
      <c r="BO289" s="39"/>
      <c r="BP289" s="37"/>
      <c r="BQ289" s="37"/>
      <c r="BR289" s="37"/>
      <c r="BS289" s="31"/>
    </row>
    <row r="290" spans="8:71" s="2" customFormat="1" x14ac:dyDescent="0.2">
      <c r="H290" s="5"/>
      <c r="M290" s="64"/>
      <c r="Q290" s="64"/>
      <c r="R290" s="37"/>
      <c r="S290" s="37"/>
      <c r="T290" s="37"/>
      <c r="U290" s="63"/>
      <c r="V290" s="37"/>
      <c r="Y290" s="5"/>
      <c r="AC290" s="5"/>
      <c r="AG290" s="5"/>
      <c r="AK290" s="5"/>
      <c r="AL290" s="37"/>
      <c r="AM290" s="37"/>
      <c r="AN290" s="37"/>
      <c r="AO290" s="38"/>
      <c r="AP290" s="5"/>
      <c r="AQ290" s="5"/>
      <c r="AU290" s="4"/>
      <c r="AY290" s="4"/>
      <c r="AZ290" s="37"/>
      <c r="BA290" s="37"/>
      <c r="BB290" s="37"/>
      <c r="BC290" s="39"/>
      <c r="BD290" s="37"/>
      <c r="BG290" s="4"/>
      <c r="BK290" s="4"/>
      <c r="BL290" s="37"/>
      <c r="BM290" s="37"/>
      <c r="BN290" s="37"/>
      <c r="BO290" s="39"/>
      <c r="BP290" s="37"/>
      <c r="BQ290" s="37"/>
      <c r="BR290" s="37"/>
      <c r="BS290" s="31"/>
    </row>
    <row r="291" spans="8:71" s="2" customFormat="1" x14ac:dyDescent="0.2">
      <c r="H291" s="5"/>
      <c r="M291" s="64"/>
      <c r="Q291" s="64"/>
      <c r="R291" s="37"/>
      <c r="S291" s="37"/>
      <c r="T291" s="37"/>
      <c r="U291" s="63"/>
      <c r="V291" s="37"/>
      <c r="Y291" s="5"/>
      <c r="AC291" s="5"/>
      <c r="AG291" s="5"/>
      <c r="AK291" s="5"/>
      <c r="AL291" s="37"/>
      <c r="AM291" s="37"/>
      <c r="AN291" s="37"/>
      <c r="AO291" s="38"/>
      <c r="AP291" s="5"/>
      <c r="AQ291" s="5"/>
      <c r="AU291" s="4"/>
      <c r="AY291" s="4"/>
      <c r="AZ291" s="37"/>
      <c r="BA291" s="37"/>
      <c r="BB291" s="37"/>
      <c r="BC291" s="39"/>
      <c r="BD291" s="37"/>
      <c r="BG291" s="4"/>
      <c r="BK291" s="4"/>
      <c r="BL291" s="37"/>
      <c r="BM291" s="37"/>
      <c r="BN291" s="37"/>
      <c r="BO291" s="39"/>
      <c r="BP291" s="37"/>
      <c r="BQ291" s="37"/>
      <c r="BR291" s="37"/>
      <c r="BS291" s="31"/>
    </row>
    <row r="292" spans="8:71" s="2" customFormat="1" x14ac:dyDescent="0.2">
      <c r="H292" s="5"/>
      <c r="M292" s="64"/>
      <c r="Q292" s="64"/>
      <c r="R292" s="37"/>
      <c r="S292" s="37"/>
      <c r="T292" s="37"/>
      <c r="U292" s="63"/>
      <c r="V292" s="37"/>
      <c r="Y292" s="5"/>
      <c r="AC292" s="5"/>
      <c r="AG292" s="5"/>
      <c r="AK292" s="5"/>
      <c r="AL292" s="37"/>
      <c r="AM292" s="37"/>
      <c r="AN292" s="37"/>
      <c r="AO292" s="38"/>
      <c r="AP292" s="5"/>
      <c r="AQ292" s="5"/>
      <c r="AU292" s="4"/>
      <c r="AY292" s="4"/>
      <c r="AZ292" s="37"/>
      <c r="BA292" s="37"/>
      <c r="BB292" s="37"/>
      <c r="BC292" s="39"/>
      <c r="BD292" s="37"/>
      <c r="BG292" s="4"/>
      <c r="BK292" s="4"/>
      <c r="BL292" s="37"/>
      <c r="BM292" s="37"/>
      <c r="BN292" s="37"/>
      <c r="BO292" s="39"/>
      <c r="BP292" s="37"/>
      <c r="BQ292" s="37"/>
      <c r="BR292" s="37"/>
      <c r="BS292" s="31"/>
    </row>
    <row r="293" spans="8:71" s="2" customFormat="1" x14ac:dyDescent="0.2">
      <c r="H293" s="5"/>
      <c r="M293" s="64"/>
      <c r="Q293" s="64"/>
      <c r="R293" s="37"/>
      <c r="S293" s="37"/>
      <c r="T293" s="37"/>
      <c r="U293" s="63"/>
      <c r="V293" s="37"/>
      <c r="Y293" s="5"/>
      <c r="AC293" s="5"/>
      <c r="AG293" s="5"/>
      <c r="AK293" s="5"/>
      <c r="AL293" s="37"/>
      <c r="AM293" s="37"/>
      <c r="AN293" s="37"/>
      <c r="AO293" s="38"/>
      <c r="AP293" s="5"/>
      <c r="AQ293" s="5"/>
      <c r="AU293" s="4"/>
      <c r="AY293" s="4"/>
      <c r="AZ293" s="37"/>
      <c r="BA293" s="37"/>
      <c r="BB293" s="37"/>
      <c r="BC293" s="39"/>
      <c r="BD293" s="37"/>
      <c r="BG293" s="4"/>
      <c r="BK293" s="4"/>
      <c r="BL293" s="37"/>
      <c r="BM293" s="37"/>
      <c r="BN293" s="37"/>
      <c r="BO293" s="39"/>
      <c r="BP293" s="37"/>
      <c r="BQ293" s="37"/>
      <c r="BR293" s="37"/>
      <c r="BS293" s="31"/>
    </row>
    <row r="294" spans="8:71" s="2" customFormat="1" x14ac:dyDescent="0.2">
      <c r="H294" s="5"/>
      <c r="M294" s="64"/>
      <c r="Q294" s="64"/>
      <c r="R294" s="37"/>
      <c r="S294" s="37"/>
      <c r="T294" s="37"/>
      <c r="U294" s="63"/>
      <c r="V294" s="37"/>
      <c r="Y294" s="5"/>
      <c r="AC294" s="5"/>
      <c r="AG294" s="5"/>
      <c r="AK294" s="5"/>
      <c r="AL294" s="37"/>
      <c r="AM294" s="37"/>
      <c r="AN294" s="37"/>
      <c r="AO294" s="38"/>
      <c r="AP294" s="5"/>
      <c r="AQ294" s="5"/>
      <c r="AU294" s="4"/>
      <c r="AY294" s="4"/>
      <c r="AZ294" s="37"/>
      <c r="BA294" s="37"/>
      <c r="BB294" s="37"/>
      <c r="BC294" s="39"/>
      <c r="BD294" s="37"/>
      <c r="BG294" s="4"/>
      <c r="BK294" s="4"/>
      <c r="BL294" s="37"/>
      <c r="BM294" s="37"/>
      <c r="BN294" s="37"/>
      <c r="BO294" s="39"/>
      <c r="BP294" s="37"/>
      <c r="BQ294" s="37"/>
      <c r="BR294" s="37"/>
      <c r="BS294" s="31"/>
    </row>
    <row r="295" spans="8:71" s="2" customFormat="1" x14ac:dyDescent="0.2">
      <c r="H295" s="5"/>
      <c r="M295" s="64"/>
      <c r="Q295" s="64"/>
      <c r="R295" s="37"/>
      <c r="S295" s="37"/>
      <c r="T295" s="37"/>
      <c r="U295" s="63"/>
      <c r="V295" s="37"/>
      <c r="Y295" s="5"/>
      <c r="AC295" s="5"/>
      <c r="AG295" s="5"/>
      <c r="AK295" s="5"/>
      <c r="AL295" s="37"/>
      <c r="AM295" s="37"/>
      <c r="AN295" s="37"/>
      <c r="AO295" s="38"/>
      <c r="AP295" s="5"/>
      <c r="AQ295" s="5"/>
      <c r="AU295" s="4"/>
      <c r="AY295" s="4"/>
      <c r="AZ295" s="37"/>
      <c r="BA295" s="37"/>
      <c r="BB295" s="37"/>
      <c r="BC295" s="39"/>
      <c r="BD295" s="37"/>
      <c r="BG295" s="4"/>
      <c r="BK295" s="4"/>
      <c r="BL295" s="37"/>
      <c r="BM295" s="37"/>
      <c r="BN295" s="37"/>
      <c r="BO295" s="39"/>
      <c r="BP295" s="37"/>
      <c r="BQ295" s="37"/>
      <c r="BR295" s="37"/>
      <c r="BS295" s="31"/>
    </row>
    <row r="296" spans="8:71" s="2" customFormat="1" x14ac:dyDescent="0.2">
      <c r="H296" s="5"/>
      <c r="M296" s="64"/>
      <c r="Q296" s="64"/>
      <c r="R296" s="37"/>
      <c r="S296" s="37"/>
      <c r="T296" s="37"/>
      <c r="U296" s="63"/>
      <c r="V296" s="37"/>
      <c r="Y296" s="5"/>
      <c r="AC296" s="5"/>
      <c r="AG296" s="5"/>
      <c r="AK296" s="5"/>
      <c r="AL296" s="37"/>
      <c r="AM296" s="37"/>
      <c r="AN296" s="37"/>
      <c r="AO296" s="38"/>
      <c r="AP296" s="5"/>
      <c r="AQ296" s="5"/>
      <c r="AU296" s="4"/>
      <c r="AY296" s="4"/>
      <c r="AZ296" s="37"/>
      <c r="BA296" s="37"/>
      <c r="BB296" s="37"/>
      <c r="BC296" s="39"/>
      <c r="BD296" s="37"/>
      <c r="BG296" s="4"/>
      <c r="BK296" s="4"/>
      <c r="BL296" s="37"/>
      <c r="BM296" s="37"/>
      <c r="BN296" s="37"/>
      <c r="BO296" s="39"/>
      <c r="BP296" s="37"/>
      <c r="BQ296" s="37"/>
      <c r="BR296" s="37"/>
      <c r="BS296" s="31"/>
    </row>
    <row r="297" spans="8:71" s="2" customFormat="1" x14ac:dyDescent="0.2">
      <c r="H297" s="5"/>
      <c r="M297" s="64"/>
      <c r="Q297" s="64"/>
      <c r="R297" s="37"/>
      <c r="S297" s="37"/>
      <c r="T297" s="37"/>
      <c r="U297" s="63"/>
      <c r="V297" s="37"/>
      <c r="Y297" s="5"/>
      <c r="AC297" s="5"/>
      <c r="AG297" s="5"/>
      <c r="AK297" s="5"/>
      <c r="AL297" s="37"/>
      <c r="AM297" s="37"/>
      <c r="AN297" s="37"/>
      <c r="AO297" s="38"/>
      <c r="AP297" s="5"/>
      <c r="AQ297" s="5"/>
      <c r="AU297" s="4"/>
      <c r="AY297" s="4"/>
      <c r="AZ297" s="37"/>
      <c r="BA297" s="37"/>
      <c r="BB297" s="37"/>
      <c r="BC297" s="39"/>
      <c r="BD297" s="37"/>
      <c r="BG297" s="4"/>
      <c r="BK297" s="4"/>
      <c r="BL297" s="37"/>
      <c r="BM297" s="37"/>
      <c r="BN297" s="37"/>
      <c r="BO297" s="39"/>
      <c r="BP297" s="37"/>
      <c r="BQ297" s="37"/>
      <c r="BR297" s="37"/>
      <c r="BS297" s="31"/>
    </row>
    <row r="298" spans="8:71" s="2" customFormat="1" x14ac:dyDescent="0.2">
      <c r="H298" s="5"/>
      <c r="M298" s="64"/>
      <c r="Q298" s="64"/>
      <c r="R298" s="37"/>
      <c r="S298" s="37"/>
      <c r="T298" s="37"/>
      <c r="U298" s="63"/>
      <c r="V298" s="37"/>
      <c r="Y298" s="5"/>
      <c r="AC298" s="5"/>
      <c r="AG298" s="5"/>
      <c r="AK298" s="5"/>
      <c r="AL298" s="37"/>
      <c r="AM298" s="37"/>
      <c r="AN298" s="37"/>
      <c r="AO298" s="38"/>
      <c r="AP298" s="5"/>
      <c r="AQ298" s="5"/>
      <c r="AU298" s="4"/>
      <c r="AY298" s="4"/>
      <c r="AZ298" s="37"/>
      <c r="BA298" s="37"/>
      <c r="BB298" s="37"/>
      <c r="BC298" s="39"/>
      <c r="BD298" s="37"/>
      <c r="BG298" s="4"/>
      <c r="BK298" s="4"/>
      <c r="BL298" s="37"/>
      <c r="BM298" s="37"/>
      <c r="BN298" s="37"/>
      <c r="BO298" s="39"/>
      <c r="BP298" s="37"/>
      <c r="BQ298" s="37"/>
      <c r="BR298" s="37"/>
      <c r="BS298" s="31"/>
    </row>
    <row r="299" spans="8:71" s="2" customFormat="1" x14ac:dyDescent="0.2">
      <c r="H299" s="5"/>
      <c r="M299" s="64"/>
      <c r="Q299" s="64"/>
      <c r="R299" s="37"/>
      <c r="S299" s="37"/>
      <c r="T299" s="37"/>
      <c r="U299" s="63"/>
      <c r="V299" s="37"/>
      <c r="Y299" s="5"/>
      <c r="AC299" s="5"/>
      <c r="AG299" s="5"/>
      <c r="AK299" s="5"/>
      <c r="AL299" s="37"/>
      <c r="AM299" s="37"/>
      <c r="AN299" s="37"/>
      <c r="AO299" s="38"/>
      <c r="AP299" s="5"/>
      <c r="AQ299" s="5"/>
      <c r="AU299" s="4"/>
      <c r="AY299" s="4"/>
      <c r="AZ299" s="37"/>
      <c r="BA299" s="37"/>
      <c r="BB299" s="37"/>
      <c r="BC299" s="39"/>
      <c r="BD299" s="37"/>
      <c r="BG299" s="4"/>
      <c r="BK299" s="4"/>
      <c r="BL299" s="37"/>
      <c r="BM299" s="37"/>
      <c r="BN299" s="37"/>
      <c r="BO299" s="39"/>
      <c r="BP299" s="37"/>
      <c r="BQ299" s="37"/>
      <c r="BR299" s="37"/>
      <c r="BS299" s="31"/>
    </row>
    <row r="300" spans="8:71" s="2" customFormat="1" x14ac:dyDescent="0.2">
      <c r="H300" s="5"/>
      <c r="M300" s="64"/>
      <c r="Q300" s="64"/>
      <c r="R300" s="37"/>
      <c r="S300" s="37"/>
      <c r="T300" s="37"/>
      <c r="U300" s="63"/>
      <c r="V300" s="37"/>
      <c r="Y300" s="5"/>
      <c r="AC300" s="5"/>
      <c r="AG300" s="5"/>
      <c r="AK300" s="5"/>
      <c r="AL300" s="37"/>
      <c r="AM300" s="37"/>
      <c r="AN300" s="37"/>
      <c r="AO300" s="38"/>
      <c r="AP300" s="5"/>
      <c r="AQ300" s="5"/>
      <c r="AU300" s="4"/>
      <c r="AY300" s="4"/>
      <c r="AZ300" s="37"/>
      <c r="BA300" s="37"/>
      <c r="BB300" s="37"/>
      <c r="BC300" s="39"/>
      <c r="BD300" s="37"/>
      <c r="BG300" s="4"/>
      <c r="BK300" s="4"/>
      <c r="BL300" s="37"/>
      <c r="BM300" s="37"/>
      <c r="BN300" s="37"/>
      <c r="BO300" s="39"/>
      <c r="BP300" s="37"/>
      <c r="BQ300" s="37"/>
      <c r="BR300" s="37"/>
      <c r="BS300" s="31"/>
    </row>
    <row r="301" spans="8:71" s="2" customFormat="1" x14ac:dyDescent="0.2">
      <c r="H301" s="5"/>
      <c r="M301" s="64"/>
      <c r="Q301" s="64"/>
      <c r="R301" s="37"/>
      <c r="S301" s="37"/>
      <c r="T301" s="37"/>
      <c r="U301" s="63"/>
      <c r="V301" s="37"/>
      <c r="Y301" s="5"/>
      <c r="AC301" s="5"/>
      <c r="AG301" s="5"/>
      <c r="AK301" s="5"/>
      <c r="AL301" s="37"/>
      <c r="AM301" s="37"/>
      <c r="AN301" s="37"/>
      <c r="AO301" s="38"/>
      <c r="AP301" s="5"/>
      <c r="AQ301" s="5"/>
      <c r="AU301" s="4"/>
      <c r="AY301" s="4"/>
      <c r="AZ301" s="37"/>
      <c r="BA301" s="37"/>
      <c r="BB301" s="37"/>
      <c r="BC301" s="39"/>
      <c r="BD301" s="37"/>
      <c r="BG301" s="4"/>
      <c r="BK301" s="4"/>
      <c r="BL301" s="37"/>
      <c r="BM301" s="37"/>
      <c r="BN301" s="37"/>
      <c r="BO301" s="39"/>
      <c r="BP301" s="37"/>
      <c r="BQ301" s="37"/>
      <c r="BR301" s="37"/>
      <c r="BS301" s="31"/>
    </row>
    <row r="302" spans="8:71" s="2" customFormat="1" x14ac:dyDescent="0.2">
      <c r="H302" s="5"/>
      <c r="M302" s="64"/>
      <c r="Q302" s="64"/>
      <c r="R302" s="37"/>
      <c r="S302" s="37"/>
      <c r="T302" s="37"/>
      <c r="U302" s="63"/>
      <c r="V302" s="37"/>
      <c r="Y302" s="5"/>
      <c r="AC302" s="5"/>
      <c r="AG302" s="5"/>
      <c r="AK302" s="5"/>
      <c r="AL302" s="37"/>
      <c r="AM302" s="37"/>
      <c r="AN302" s="37"/>
      <c r="AO302" s="38"/>
      <c r="AP302" s="5"/>
      <c r="AQ302" s="5"/>
      <c r="AU302" s="4"/>
      <c r="AY302" s="4"/>
      <c r="AZ302" s="37"/>
      <c r="BA302" s="37"/>
      <c r="BB302" s="37"/>
      <c r="BC302" s="39"/>
      <c r="BD302" s="37"/>
      <c r="BG302" s="4"/>
      <c r="BK302" s="4"/>
      <c r="BL302" s="37"/>
      <c r="BM302" s="37"/>
      <c r="BN302" s="37"/>
      <c r="BO302" s="39"/>
      <c r="BP302" s="37"/>
      <c r="BQ302" s="37"/>
      <c r="BR302" s="37"/>
      <c r="BS302" s="31"/>
    </row>
    <row r="303" spans="8:71" s="2" customFormat="1" x14ac:dyDescent="0.2">
      <c r="H303" s="5"/>
      <c r="M303" s="64"/>
      <c r="Q303" s="64"/>
      <c r="R303" s="37"/>
      <c r="S303" s="37"/>
      <c r="T303" s="37"/>
      <c r="U303" s="63"/>
      <c r="V303" s="37"/>
      <c r="Y303" s="5"/>
      <c r="AC303" s="5"/>
      <c r="AG303" s="5"/>
      <c r="AK303" s="5"/>
      <c r="AL303" s="37"/>
      <c r="AM303" s="37"/>
      <c r="AN303" s="37"/>
      <c r="AO303" s="38"/>
      <c r="AP303" s="5"/>
      <c r="AQ303" s="5"/>
      <c r="AU303" s="4"/>
      <c r="AY303" s="4"/>
      <c r="AZ303" s="37"/>
      <c r="BA303" s="37"/>
      <c r="BB303" s="37"/>
      <c r="BC303" s="39"/>
      <c r="BD303" s="37"/>
      <c r="BG303" s="4"/>
      <c r="BK303" s="4"/>
      <c r="BL303" s="37"/>
      <c r="BM303" s="37"/>
      <c r="BN303" s="37"/>
      <c r="BO303" s="39"/>
      <c r="BP303" s="37"/>
      <c r="BQ303" s="37"/>
      <c r="BR303" s="37"/>
      <c r="BS303" s="31"/>
    </row>
    <row r="304" spans="8:71" s="2" customFormat="1" x14ac:dyDescent="0.2">
      <c r="H304" s="5"/>
      <c r="M304" s="64"/>
      <c r="Q304" s="64"/>
      <c r="R304" s="37"/>
      <c r="S304" s="37"/>
      <c r="T304" s="37"/>
      <c r="U304" s="63"/>
      <c r="V304" s="37"/>
      <c r="Y304" s="5"/>
      <c r="AC304" s="5"/>
      <c r="AG304" s="5"/>
      <c r="AK304" s="5"/>
      <c r="AL304" s="37"/>
      <c r="AM304" s="37"/>
      <c r="AN304" s="37"/>
      <c r="AO304" s="38"/>
      <c r="AP304" s="5"/>
      <c r="AQ304" s="5"/>
      <c r="AU304" s="4"/>
      <c r="AY304" s="4"/>
      <c r="AZ304" s="37"/>
      <c r="BA304" s="37"/>
      <c r="BB304" s="37"/>
      <c r="BC304" s="39"/>
      <c r="BD304" s="37"/>
      <c r="BG304" s="4"/>
      <c r="BK304" s="4"/>
      <c r="BL304" s="37"/>
      <c r="BM304" s="37"/>
      <c r="BN304" s="37"/>
      <c r="BO304" s="39"/>
      <c r="BP304" s="37"/>
      <c r="BQ304" s="37"/>
      <c r="BR304" s="37"/>
      <c r="BS304" s="31"/>
    </row>
    <row r="305" spans="8:71" s="2" customFormat="1" x14ac:dyDescent="0.2">
      <c r="H305" s="5"/>
      <c r="M305" s="64"/>
      <c r="Q305" s="64"/>
      <c r="R305" s="37"/>
      <c r="S305" s="37"/>
      <c r="T305" s="37"/>
      <c r="U305" s="63"/>
      <c r="V305" s="37"/>
      <c r="Y305" s="5"/>
      <c r="AC305" s="5"/>
      <c r="AG305" s="5"/>
      <c r="AK305" s="5"/>
      <c r="AL305" s="37"/>
      <c r="AM305" s="37"/>
      <c r="AN305" s="37"/>
      <c r="AO305" s="38"/>
      <c r="AP305" s="5"/>
      <c r="AQ305" s="5"/>
      <c r="AU305" s="4"/>
      <c r="AY305" s="4"/>
      <c r="AZ305" s="37"/>
      <c r="BA305" s="37"/>
      <c r="BB305" s="37"/>
      <c r="BC305" s="39"/>
      <c r="BD305" s="37"/>
      <c r="BG305" s="4"/>
      <c r="BK305" s="4"/>
      <c r="BL305" s="37"/>
      <c r="BM305" s="37"/>
      <c r="BN305" s="37"/>
      <c r="BO305" s="39"/>
      <c r="BP305" s="37"/>
      <c r="BQ305" s="37"/>
      <c r="BR305" s="37"/>
      <c r="BS305" s="31"/>
    </row>
    <row r="306" spans="8:71" s="2" customFormat="1" x14ac:dyDescent="0.2">
      <c r="H306" s="5"/>
      <c r="M306" s="64"/>
      <c r="Q306" s="64"/>
      <c r="R306" s="37"/>
      <c r="S306" s="37"/>
      <c r="T306" s="37"/>
      <c r="U306" s="63"/>
      <c r="V306" s="37"/>
      <c r="Y306" s="5"/>
      <c r="AC306" s="5"/>
      <c r="AG306" s="5"/>
      <c r="AK306" s="5"/>
      <c r="AL306" s="37"/>
      <c r="AM306" s="37"/>
      <c r="AN306" s="37"/>
      <c r="AO306" s="38"/>
      <c r="AP306" s="5"/>
      <c r="AQ306" s="5"/>
      <c r="AU306" s="4"/>
      <c r="AY306" s="4"/>
      <c r="AZ306" s="37"/>
      <c r="BA306" s="37"/>
      <c r="BB306" s="37"/>
      <c r="BC306" s="39"/>
      <c r="BD306" s="37"/>
      <c r="BG306" s="4"/>
      <c r="BK306" s="4"/>
      <c r="BL306" s="37"/>
      <c r="BM306" s="37"/>
      <c r="BN306" s="37"/>
      <c r="BO306" s="39"/>
      <c r="BP306" s="37"/>
      <c r="BQ306" s="37"/>
      <c r="BR306" s="37"/>
      <c r="BS306" s="31"/>
    </row>
    <row r="307" spans="8:71" s="2" customFormat="1" x14ac:dyDescent="0.2">
      <c r="H307" s="5"/>
      <c r="M307" s="64"/>
      <c r="Q307" s="64"/>
      <c r="R307" s="37"/>
      <c r="S307" s="37"/>
      <c r="T307" s="37"/>
      <c r="U307" s="63"/>
      <c r="V307" s="37"/>
      <c r="Y307" s="5"/>
      <c r="AC307" s="5"/>
      <c r="AG307" s="5"/>
      <c r="AK307" s="5"/>
      <c r="AL307" s="37"/>
      <c r="AM307" s="37"/>
      <c r="AN307" s="37"/>
      <c r="AO307" s="38"/>
      <c r="AP307" s="5"/>
      <c r="AQ307" s="5"/>
      <c r="AU307" s="4"/>
      <c r="AY307" s="4"/>
      <c r="AZ307" s="37"/>
      <c r="BA307" s="37"/>
      <c r="BB307" s="37"/>
      <c r="BC307" s="39"/>
      <c r="BD307" s="37"/>
      <c r="BG307" s="4"/>
      <c r="BK307" s="4"/>
      <c r="BL307" s="37"/>
      <c r="BM307" s="37"/>
      <c r="BN307" s="37"/>
      <c r="BO307" s="39"/>
      <c r="BP307" s="37"/>
      <c r="BQ307" s="37"/>
      <c r="BR307" s="37"/>
      <c r="BS307" s="31"/>
    </row>
    <row r="308" spans="8:71" s="2" customFormat="1" x14ac:dyDescent="0.2">
      <c r="H308" s="5"/>
      <c r="M308" s="64"/>
      <c r="Q308" s="64"/>
      <c r="R308" s="37"/>
      <c r="S308" s="37"/>
      <c r="T308" s="37"/>
      <c r="U308" s="63"/>
      <c r="V308" s="37"/>
      <c r="Y308" s="5"/>
      <c r="AC308" s="5"/>
      <c r="AG308" s="5"/>
      <c r="AK308" s="5"/>
      <c r="AL308" s="37"/>
      <c r="AM308" s="37"/>
      <c r="AN308" s="37"/>
      <c r="AO308" s="38"/>
      <c r="AP308" s="5"/>
      <c r="AQ308" s="5"/>
      <c r="AU308" s="4"/>
      <c r="AY308" s="4"/>
      <c r="AZ308" s="37"/>
      <c r="BA308" s="37"/>
      <c r="BB308" s="37"/>
      <c r="BC308" s="39"/>
      <c r="BD308" s="37"/>
      <c r="BG308" s="4"/>
      <c r="BK308" s="4"/>
      <c r="BL308" s="37"/>
      <c r="BM308" s="37"/>
      <c r="BN308" s="37"/>
      <c r="BO308" s="39"/>
      <c r="BP308" s="37"/>
      <c r="BQ308" s="37"/>
      <c r="BR308" s="37"/>
      <c r="BS308" s="31"/>
    </row>
    <row r="309" spans="8:71" s="2" customFormat="1" x14ac:dyDescent="0.2">
      <c r="H309" s="5"/>
      <c r="M309" s="64"/>
      <c r="Q309" s="64"/>
      <c r="R309" s="37"/>
      <c r="S309" s="37"/>
      <c r="T309" s="37"/>
      <c r="U309" s="63"/>
      <c r="V309" s="37"/>
      <c r="Y309" s="5"/>
      <c r="AC309" s="5"/>
      <c r="AG309" s="5"/>
      <c r="AK309" s="5"/>
      <c r="AL309" s="37"/>
      <c r="AM309" s="37"/>
      <c r="AN309" s="37"/>
      <c r="AO309" s="38"/>
      <c r="AP309" s="5"/>
      <c r="AQ309" s="5"/>
      <c r="AU309" s="4"/>
      <c r="AY309" s="4"/>
      <c r="AZ309" s="37"/>
      <c r="BA309" s="37"/>
      <c r="BB309" s="37"/>
      <c r="BC309" s="39"/>
      <c r="BD309" s="37"/>
      <c r="BG309" s="4"/>
      <c r="BK309" s="4"/>
      <c r="BL309" s="37"/>
      <c r="BM309" s="37"/>
      <c r="BN309" s="37"/>
      <c r="BO309" s="39"/>
      <c r="BP309" s="37"/>
      <c r="BQ309" s="37"/>
      <c r="BR309" s="37"/>
      <c r="BS309" s="31"/>
    </row>
    <row r="310" spans="8:71" s="2" customFormat="1" x14ac:dyDescent="0.2">
      <c r="H310" s="5"/>
      <c r="M310" s="64"/>
      <c r="Q310" s="64"/>
      <c r="R310" s="37"/>
      <c r="S310" s="37"/>
      <c r="T310" s="37"/>
      <c r="U310" s="63"/>
      <c r="V310" s="37"/>
      <c r="Y310" s="5"/>
      <c r="AC310" s="5"/>
      <c r="AG310" s="5"/>
      <c r="AK310" s="5"/>
      <c r="AL310" s="37"/>
      <c r="AM310" s="37"/>
      <c r="AN310" s="37"/>
      <c r="AO310" s="38"/>
      <c r="AP310" s="5"/>
      <c r="AQ310" s="5"/>
      <c r="AU310" s="4"/>
      <c r="AY310" s="4"/>
      <c r="AZ310" s="37"/>
      <c r="BA310" s="37"/>
      <c r="BB310" s="37"/>
      <c r="BC310" s="39"/>
      <c r="BD310" s="37"/>
      <c r="BG310" s="4"/>
      <c r="BK310" s="4"/>
      <c r="BL310" s="37"/>
      <c r="BM310" s="37"/>
      <c r="BN310" s="37"/>
      <c r="BO310" s="39"/>
      <c r="BP310" s="37"/>
      <c r="BQ310" s="37"/>
      <c r="BR310" s="37"/>
      <c r="BS310" s="31"/>
    </row>
    <row r="311" spans="8:71" s="2" customFormat="1" x14ac:dyDescent="0.2">
      <c r="H311" s="5"/>
      <c r="M311" s="64"/>
      <c r="Q311" s="64"/>
      <c r="R311" s="37"/>
      <c r="S311" s="37"/>
      <c r="T311" s="37"/>
      <c r="U311" s="63"/>
      <c r="V311" s="37"/>
      <c r="Y311" s="5"/>
      <c r="AC311" s="5"/>
      <c r="AG311" s="5"/>
      <c r="AK311" s="5"/>
      <c r="AL311" s="37"/>
      <c r="AM311" s="37"/>
      <c r="AN311" s="37"/>
      <c r="AO311" s="38"/>
      <c r="AP311" s="5"/>
      <c r="AQ311" s="5"/>
      <c r="AU311" s="4"/>
      <c r="AY311" s="4"/>
      <c r="AZ311" s="37"/>
      <c r="BA311" s="37"/>
      <c r="BB311" s="37"/>
      <c r="BC311" s="39"/>
      <c r="BD311" s="37"/>
      <c r="BG311" s="4"/>
      <c r="BK311" s="4"/>
      <c r="BL311" s="37"/>
      <c r="BM311" s="37"/>
      <c r="BN311" s="37"/>
      <c r="BO311" s="39"/>
      <c r="BP311" s="37"/>
      <c r="BQ311" s="37"/>
      <c r="BR311" s="37"/>
      <c r="BS311" s="31"/>
    </row>
    <row r="312" spans="8:71" s="2" customFormat="1" x14ac:dyDescent="0.2">
      <c r="H312" s="5"/>
      <c r="M312" s="64"/>
      <c r="Q312" s="64"/>
      <c r="R312" s="37"/>
      <c r="S312" s="37"/>
      <c r="T312" s="37"/>
      <c r="U312" s="63"/>
      <c r="V312" s="37"/>
      <c r="Y312" s="5"/>
      <c r="AC312" s="5"/>
      <c r="AG312" s="5"/>
      <c r="AK312" s="5"/>
      <c r="AL312" s="37"/>
      <c r="AM312" s="37"/>
      <c r="AN312" s="37"/>
      <c r="AO312" s="38"/>
      <c r="AP312" s="5"/>
      <c r="AQ312" s="5"/>
      <c r="AU312" s="4"/>
      <c r="AY312" s="4"/>
      <c r="AZ312" s="37"/>
      <c r="BA312" s="37"/>
      <c r="BB312" s="37"/>
      <c r="BC312" s="39"/>
      <c r="BD312" s="37"/>
      <c r="BG312" s="4"/>
      <c r="BK312" s="4"/>
      <c r="BL312" s="37"/>
      <c r="BM312" s="37"/>
      <c r="BN312" s="37"/>
      <c r="BO312" s="39"/>
      <c r="BP312" s="37"/>
      <c r="BQ312" s="37"/>
      <c r="BR312" s="37"/>
      <c r="BS312" s="31"/>
    </row>
    <row r="313" spans="8:71" s="2" customFormat="1" x14ac:dyDescent="0.2">
      <c r="H313" s="5"/>
      <c r="M313" s="64"/>
      <c r="Q313" s="64"/>
      <c r="R313" s="37"/>
      <c r="S313" s="37"/>
      <c r="T313" s="37"/>
      <c r="U313" s="63"/>
      <c r="V313" s="37"/>
      <c r="Y313" s="5"/>
      <c r="AC313" s="5"/>
      <c r="AG313" s="5"/>
      <c r="AK313" s="5"/>
      <c r="AL313" s="37"/>
      <c r="AM313" s="37"/>
      <c r="AN313" s="37"/>
      <c r="AO313" s="38"/>
      <c r="AP313" s="5"/>
      <c r="AQ313" s="5"/>
      <c r="AU313" s="4"/>
      <c r="AY313" s="4"/>
      <c r="AZ313" s="37"/>
      <c r="BA313" s="37"/>
      <c r="BB313" s="37"/>
      <c r="BC313" s="39"/>
      <c r="BD313" s="37"/>
      <c r="BG313" s="4"/>
      <c r="BK313" s="4"/>
      <c r="BL313" s="37"/>
      <c r="BM313" s="37"/>
      <c r="BN313" s="37"/>
      <c r="BO313" s="39"/>
      <c r="BP313" s="37"/>
      <c r="BQ313" s="37"/>
      <c r="BR313" s="37"/>
      <c r="BS313" s="31"/>
    </row>
    <row r="314" spans="8:71" s="2" customFormat="1" x14ac:dyDescent="0.2">
      <c r="H314" s="5"/>
      <c r="M314" s="64"/>
      <c r="Q314" s="64"/>
      <c r="R314" s="37"/>
      <c r="S314" s="37"/>
      <c r="T314" s="37"/>
      <c r="U314" s="63"/>
      <c r="V314" s="37"/>
      <c r="Y314" s="5"/>
      <c r="AC314" s="5"/>
      <c r="AG314" s="5"/>
      <c r="AK314" s="5"/>
      <c r="AL314" s="37"/>
      <c r="AM314" s="37"/>
      <c r="AN314" s="37"/>
      <c r="AO314" s="38"/>
      <c r="AP314" s="5"/>
      <c r="AQ314" s="5"/>
      <c r="AU314" s="4"/>
      <c r="AY314" s="4"/>
      <c r="AZ314" s="37"/>
      <c r="BA314" s="37"/>
      <c r="BB314" s="37"/>
      <c r="BC314" s="39"/>
      <c r="BD314" s="37"/>
      <c r="BG314" s="4"/>
      <c r="BK314" s="4"/>
      <c r="BL314" s="37"/>
      <c r="BM314" s="37"/>
      <c r="BN314" s="37"/>
      <c r="BO314" s="39"/>
      <c r="BP314" s="37"/>
      <c r="BQ314" s="37"/>
      <c r="BR314" s="37"/>
      <c r="BS314" s="31"/>
    </row>
    <row r="315" spans="8:71" s="2" customFormat="1" x14ac:dyDescent="0.2">
      <c r="H315" s="5"/>
      <c r="M315" s="64"/>
      <c r="Q315" s="64"/>
      <c r="R315" s="37"/>
      <c r="S315" s="37"/>
      <c r="T315" s="37"/>
      <c r="U315" s="63"/>
      <c r="V315" s="37"/>
      <c r="Y315" s="5"/>
      <c r="AC315" s="5"/>
      <c r="AG315" s="5"/>
      <c r="AK315" s="5"/>
      <c r="AL315" s="37"/>
      <c r="AM315" s="37"/>
      <c r="AN315" s="37"/>
      <c r="AO315" s="38"/>
      <c r="AP315" s="5"/>
      <c r="AQ315" s="5"/>
      <c r="AU315" s="4"/>
      <c r="AY315" s="4"/>
      <c r="AZ315" s="37"/>
      <c r="BA315" s="37"/>
      <c r="BB315" s="37"/>
      <c r="BC315" s="39"/>
      <c r="BD315" s="37"/>
      <c r="BG315" s="4"/>
      <c r="BK315" s="4"/>
      <c r="BL315" s="37"/>
      <c r="BM315" s="37"/>
      <c r="BN315" s="37"/>
      <c r="BO315" s="39"/>
      <c r="BP315" s="37"/>
      <c r="BQ315" s="37"/>
      <c r="BR315" s="37"/>
      <c r="BS315" s="31"/>
    </row>
    <row r="316" spans="8:71" s="2" customFormat="1" x14ac:dyDescent="0.2">
      <c r="H316" s="5"/>
      <c r="M316" s="64"/>
      <c r="Q316" s="64"/>
      <c r="R316" s="37"/>
      <c r="S316" s="37"/>
      <c r="T316" s="37"/>
      <c r="U316" s="63"/>
      <c r="V316" s="37"/>
      <c r="Y316" s="5"/>
      <c r="AC316" s="5"/>
      <c r="AG316" s="5"/>
      <c r="AK316" s="5"/>
      <c r="AL316" s="37"/>
      <c r="AM316" s="37"/>
      <c r="AN316" s="37"/>
      <c r="AO316" s="38"/>
      <c r="AP316" s="5"/>
      <c r="AQ316" s="5"/>
      <c r="AU316" s="4"/>
      <c r="AY316" s="4"/>
      <c r="AZ316" s="37"/>
      <c r="BA316" s="37"/>
      <c r="BB316" s="37"/>
      <c r="BC316" s="39"/>
      <c r="BD316" s="37"/>
      <c r="BG316" s="4"/>
      <c r="BK316" s="4"/>
      <c r="BL316" s="37"/>
      <c r="BM316" s="37"/>
      <c r="BN316" s="37"/>
      <c r="BO316" s="39"/>
      <c r="BP316" s="37"/>
      <c r="BQ316" s="37"/>
      <c r="BR316" s="37"/>
      <c r="BS316" s="31"/>
    </row>
    <row r="317" spans="8:71" s="2" customFormat="1" x14ac:dyDescent="0.2">
      <c r="H317" s="5"/>
      <c r="M317" s="64"/>
      <c r="Q317" s="64"/>
      <c r="R317" s="37"/>
      <c r="S317" s="37"/>
      <c r="T317" s="37"/>
      <c r="U317" s="63"/>
      <c r="V317" s="37"/>
      <c r="Y317" s="5"/>
      <c r="AC317" s="5"/>
      <c r="AG317" s="5"/>
      <c r="AK317" s="5"/>
      <c r="AL317" s="37"/>
      <c r="AM317" s="37"/>
      <c r="AN317" s="37"/>
      <c r="AO317" s="38"/>
      <c r="AP317" s="5"/>
      <c r="AQ317" s="5"/>
      <c r="AU317" s="4"/>
      <c r="AY317" s="4"/>
      <c r="AZ317" s="37"/>
      <c r="BA317" s="37"/>
      <c r="BB317" s="37"/>
      <c r="BC317" s="39"/>
      <c r="BD317" s="37"/>
      <c r="BG317" s="4"/>
      <c r="BK317" s="4"/>
      <c r="BL317" s="37"/>
      <c r="BM317" s="37"/>
      <c r="BN317" s="37"/>
      <c r="BO317" s="39"/>
      <c r="BP317" s="37"/>
      <c r="BQ317" s="37"/>
      <c r="BR317" s="37"/>
      <c r="BS317" s="31"/>
    </row>
    <row r="318" spans="8:71" s="2" customFormat="1" x14ac:dyDescent="0.2">
      <c r="H318" s="5"/>
      <c r="M318" s="64"/>
      <c r="Q318" s="64"/>
      <c r="R318" s="37"/>
      <c r="S318" s="37"/>
      <c r="T318" s="37"/>
      <c r="U318" s="63"/>
      <c r="V318" s="37"/>
      <c r="Y318" s="5"/>
      <c r="AC318" s="5"/>
      <c r="AG318" s="5"/>
      <c r="AK318" s="5"/>
      <c r="AL318" s="37"/>
      <c r="AM318" s="37"/>
      <c r="AN318" s="37"/>
      <c r="AO318" s="38"/>
      <c r="AP318" s="5"/>
      <c r="AQ318" s="5"/>
      <c r="AU318" s="4"/>
      <c r="AY318" s="4"/>
      <c r="AZ318" s="37"/>
      <c r="BA318" s="37"/>
      <c r="BB318" s="37"/>
      <c r="BC318" s="39"/>
      <c r="BD318" s="37"/>
      <c r="BG318" s="4"/>
      <c r="BK318" s="4"/>
      <c r="BL318" s="37"/>
      <c r="BM318" s="37"/>
      <c r="BN318" s="37"/>
      <c r="BO318" s="39"/>
      <c r="BP318" s="37"/>
      <c r="BQ318" s="37"/>
      <c r="BR318" s="37"/>
      <c r="BS318" s="31"/>
    </row>
    <row r="319" spans="8:71" s="2" customFormat="1" x14ac:dyDescent="0.2">
      <c r="H319" s="5"/>
      <c r="M319" s="64"/>
      <c r="Q319" s="64"/>
      <c r="R319" s="37"/>
      <c r="S319" s="37"/>
      <c r="T319" s="37"/>
      <c r="U319" s="63"/>
      <c r="V319" s="37"/>
      <c r="Y319" s="5"/>
      <c r="AC319" s="5"/>
      <c r="AG319" s="5"/>
      <c r="AK319" s="5"/>
      <c r="AL319" s="37"/>
      <c r="AM319" s="37"/>
      <c r="AN319" s="37"/>
      <c r="AO319" s="38"/>
      <c r="AP319" s="5"/>
      <c r="AQ319" s="5"/>
      <c r="AU319" s="4"/>
      <c r="AY319" s="4"/>
      <c r="AZ319" s="37"/>
      <c r="BA319" s="37"/>
      <c r="BB319" s="37"/>
      <c r="BC319" s="39"/>
      <c r="BD319" s="37"/>
      <c r="BG319" s="4"/>
      <c r="BK319" s="4"/>
      <c r="BL319" s="37"/>
      <c r="BM319" s="37"/>
      <c r="BN319" s="37"/>
      <c r="BO319" s="39"/>
      <c r="BP319" s="37"/>
      <c r="BQ319" s="37"/>
      <c r="BR319" s="37"/>
      <c r="BS319" s="31"/>
    </row>
    <row r="320" spans="8:71" s="2" customFormat="1" x14ac:dyDescent="0.2">
      <c r="H320" s="5"/>
      <c r="M320" s="64"/>
      <c r="Q320" s="64"/>
      <c r="R320" s="37"/>
      <c r="S320" s="37"/>
      <c r="T320" s="37"/>
      <c r="U320" s="63"/>
      <c r="V320" s="37"/>
      <c r="Y320" s="5"/>
      <c r="AC320" s="5"/>
      <c r="AG320" s="5"/>
      <c r="AK320" s="5"/>
      <c r="AL320" s="37"/>
      <c r="AM320" s="37"/>
      <c r="AN320" s="37"/>
      <c r="AO320" s="38"/>
      <c r="AP320" s="5"/>
      <c r="AQ320" s="5"/>
      <c r="AU320" s="4"/>
      <c r="AY320" s="4"/>
      <c r="AZ320" s="37"/>
      <c r="BA320" s="37"/>
      <c r="BB320" s="37"/>
      <c r="BC320" s="39"/>
      <c r="BD320" s="37"/>
      <c r="BG320" s="4"/>
      <c r="BK320" s="4"/>
      <c r="BL320" s="37"/>
      <c r="BM320" s="37"/>
      <c r="BN320" s="37"/>
      <c r="BO320" s="39"/>
      <c r="BP320" s="37"/>
      <c r="BQ320" s="37"/>
      <c r="BR320" s="37"/>
      <c r="BS320" s="31"/>
    </row>
    <row r="321" spans="8:71" s="2" customFormat="1" x14ac:dyDescent="0.2">
      <c r="H321" s="5"/>
      <c r="M321" s="64"/>
      <c r="Q321" s="64"/>
      <c r="R321" s="37"/>
      <c r="S321" s="37"/>
      <c r="T321" s="37"/>
      <c r="U321" s="63"/>
      <c r="V321" s="37"/>
      <c r="Y321" s="5"/>
      <c r="AC321" s="5"/>
      <c r="AG321" s="5"/>
      <c r="AK321" s="5"/>
      <c r="AL321" s="37"/>
      <c r="AM321" s="37"/>
      <c r="AN321" s="37"/>
      <c r="AO321" s="38"/>
      <c r="AP321" s="5"/>
      <c r="AQ321" s="5"/>
      <c r="AU321" s="4"/>
      <c r="AY321" s="4"/>
      <c r="AZ321" s="37"/>
      <c r="BA321" s="37"/>
      <c r="BB321" s="37"/>
      <c r="BC321" s="39"/>
      <c r="BD321" s="37"/>
      <c r="BG321" s="4"/>
      <c r="BK321" s="4"/>
      <c r="BL321" s="37"/>
      <c r="BM321" s="37"/>
      <c r="BN321" s="37"/>
      <c r="BO321" s="39"/>
      <c r="BP321" s="37"/>
      <c r="BQ321" s="37"/>
      <c r="BR321" s="37"/>
      <c r="BS321" s="31"/>
    </row>
    <row r="322" spans="8:71" s="2" customFormat="1" x14ac:dyDescent="0.2">
      <c r="H322" s="5"/>
      <c r="M322" s="64"/>
      <c r="Q322" s="64"/>
      <c r="R322" s="37"/>
      <c r="S322" s="37"/>
      <c r="T322" s="37"/>
      <c r="U322" s="63"/>
      <c r="V322" s="37"/>
      <c r="Y322" s="5"/>
      <c r="AC322" s="5"/>
      <c r="AG322" s="5"/>
      <c r="AK322" s="5"/>
      <c r="AL322" s="37"/>
      <c r="AM322" s="37"/>
      <c r="AN322" s="37"/>
      <c r="AO322" s="38"/>
      <c r="AP322" s="5"/>
      <c r="AQ322" s="5"/>
      <c r="AU322" s="4"/>
      <c r="AY322" s="4"/>
      <c r="AZ322" s="37"/>
      <c r="BA322" s="37"/>
      <c r="BB322" s="37"/>
      <c r="BC322" s="39"/>
      <c r="BD322" s="37"/>
      <c r="BG322" s="4"/>
      <c r="BK322" s="4"/>
      <c r="BL322" s="37"/>
      <c r="BM322" s="37"/>
      <c r="BN322" s="37"/>
      <c r="BO322" s="39"/>
      <c r="BP322" s="37"/>
      <c r="BQ322" s="37"/>
      <c r="BR322" s="37"/>
      <c r="BS322" s="31"/>
    </row>
    <row r="323" spans="8:71" s="2" customFormat="1" x14ac:dyDescent="0.2">
      <c r="H323" s="5"/>
      <c r="M323" s="64"/>
      <c r="Q323" s="64"/>
      <c r="R323" s="37"/>
      <c r="S323" s="37"/>
      <c r="T323" s="37"/>
      <c r="U323" s="63"/>
      <c r="V323" s="37"/>
      <c r="Y323" s="5"/>
      <c r="AC323" s="5"/>
      <c r="AG323" s="5"/>
      <c r="AK323" s="5"/>
      <c r="AL323" s="37"/>
      <c r="AM323" s="37"/>
      <c r="AN323" s="37"/>
      <c r="AO323" s="38"/>
      <c r="AP323" s="5"/>
      <c r="AQ323" s="5"/>
      <c r="AU323" s="4"/>
      <c r="AY323" s="4"/>
      <c r="AZ323" s="37"/>
      <c r="BA323" s="37"/>
      <c r="BB323" s="37"/>
      <c r="BC323" s="39"/>
      <c r="BD323" s="37"/>
      <c r="BG323" s="4"/>
      <c r="BK323" s="4"/>
      <c r="BL323" s="37"/>
      <c r="BM323" s="37"/>
      <c r="BN323" s="37"/>
      <c r="BO323" s="39"/>
      <c r="BP323" s="37"/>
      <c r="BQ323" s="37"/>
      <c r="BR323" s="37"/>
      <c r="BS323" s="31"/>
    </row>
    <row r="324" spans="8:71" s="2" customFormat="1" x14ac:dyDescent="0.2">
      <c r="H324" s="5"/>
      <c r="M324" s="64"/>
      <c r="Q324" s="64"/>
      <c r="R324" s="37"/>
      <c r="S324" s="37"/>
      <c r="T324" s="37"/>
      <c r="U324" s="63"/>
      <c r="V324" s="37"/>
      <c r="Y324" s="5"/>
      <c r="AC324" s="5"/>
      <c r="AG324" s="5"/>
      <c r="AK324" s="5"/>
      <c r="AL324" s="37"/>
      <c r="AM324" s="37"/>
      <c r="AN324" s="37"/>
      <c r="AO324" s="38"/>
      <c r="AP324" s="5"/>
      <c r="AQ324" s="5"/>
      <c r="AU324" s="4"/>
      <c r="AY324" s="4"/>
      <c r="AZ324" s="37"/>
      <c r="BA324" s="37"/>
      <c r="BB324" s="37"/>
      <c r="BC324" s="39"/>
      <c r="BD324" s="37"/>
      <c r="BG324" s="4"/>
      <c r="BK324" s="4"/>
      <c r="BL324" s="37"/>
      <c r="BM324" s="37"/>
      <c r="BN324" s="37"/>
      <c r="BO324" s="39"/>
      <c r="BP324" s="37"/>
      <c r="BQ324" s="37"/>
      <c r="BR324" s="37"/>
      <c r="BS324" s="31"/>
    </row>
    <row r="325" spans="8:71" s="2" customFormat="1" x14ac:dyDescent="0.2">
      <c r="H325" s="5"/>
      <c r="M325" s="64"/>
      <c r="Q325" s="64"/>
      <c r="R325" s="37"/>
      <c r="S325" s="37"/>
      <c r="T325" s="37"/>
      <c r="U325" s="63"/>
      <c r="V325" s="37"/>
      <c r="Y325" s="5"/>
      <c r="AC325" s="5"/>
      <c r="AG325" s="5"/>
      <c r="AK325" s="5"/>
      <c r="AL325" s="37"/>
      <c r="AM325" s="37"/>
      <c r="AN325" s="37"/>
      <c r="AO325" s="38"/>
      <c r="AP325" s="5"/>
      <c r="AQ325" s="5"/>
      <c r="AU325" s="4"/>
      <c r="AY325" s="4"/>
      <c r="AZ325" s="37"/>
      <c r="BA325" s="37"/>
      <c r="BB325" s="37"/>
      <c r="BC325" s="39"/>
      <c r="BD325" s="37"/>
      <c r="BG325" s="4"/>
      <c r="BK325" s="4"/>
      <c r="BL325" s="37"/>
      <c r="BM325" s="37"/>
      <c r="BN325" s="37"/>
      <c r="BO325" s="39"/>
      <c r="BP325" s="37"/>
      <c r="BQ325" s="37"/>
      <c r="BR325" s="37"/>
      <c r="BS325" s="31"/>
    </row>
    <row r="326" spans="8:71" s="2" customFormat="1" x14ac:dyDescent="0.2">
      <c r="H326" s="5"/>
      <c r="M326" s="64"/>
      <c r="Q326" s="64"/>
      <c r="R326" s="37"/>
      <c r="S326" s="37"/>
      <c r="T326" s="37"/>
      <c r="U326" s="63"/>
      <c r="V326" s="37"/>
      <c r="Y326" s="5"/>
      <c r="AC326" s="5"/>
      <c r="AG326" s="5"/>
      <c r="AK326" s="5"/>
      <c r="AL326" s="37"/>
      <c r="AM326" s="37"/>
      <c r="AN326" s="37"/>
      <c r="AO326" s="38"/>
      <c r="AP326" s="5"/>
      <c r="AQ326" s="5"/>
      <c r="AU326" s="4"/>
      <c r="AY326" s="4"/>
      <c r="AZ326" s="37"/>
      <c r="BA326" s="37"/>
      <c r="BB326" s="37"/>
      <c r="BC326" s="39"/>
      <c r="BD326" s="37"/>
      <c r="BG326" s="4"/>
      <c r="BK326" s="4"/>
      <c r="BL326" s="37"/>
      <c r="BM326" s="37"/>
      <c r="BN326" s="37"/>
      <c r="BO326" s="39"/>
      <c r="BP326" s="37"/>
      <c r="BQ326" s="37"/>
      <c r="BR326" s="37"/>
      <c r="BS326" s="31"/>
    </row>
    <row r="327" spans="8:71" s="2" customFormat="1" x14ac:dyDescent="0.2">
      <c r="H327" s="5"/>
      <c r="M327" s="64"/>
      <c r="Q327" s="64"/>
      <c r="R327" s="37"/>
      <c r="S327" s="37"/>
      <c r="T327" s="37"/>
      <c r="U327" s="63"/>
      <c r="V327" s="37"/>
      <c r="Y327" s="5"/>
      <c r="AC327" s="5"/>
      <c r="AG327" s="5"/>
      <c r="AK327" s="5"/>
      <c r="AL327" s="37"/>
      <c r="AM327" s="37"/>
      <c r="AN327" s="37"/>
      <c r="AO327" s="38"/>
      <c r="AP327" s="5"/>
      <c r="AQ327" s="5"/>
      <c r="AU327" s="4"/>
      <c r="AY327" s="4"/>
      <c r="AZ327" s="37"/>
      <c r="BA327" s="37"/>
      <c r="BB327" s="37"/>
      <c r="BC327" s="39"/>
      <c r="BD327" s="37"/>
      <c r="BG327" s="4"/>
      <c r="BK327" s="4"/>
      <c r="BL327" s="37"/>
      <c r="BM327" s="37"/>
      <c r="BN327" s="37"/>
      <c r="BO327" s="39"/>
      <c r="BP327" s="37"/>
      <c r="BQ327" s="37"/>
      <c r="BR327" s="37"/>
      <c r="BS327" s="31"/>
    </row>
    <row r="328" spans="8:71" s="2" customFormat="1" x14ac:dyDescent="0.2">
      <c r="H328" s="5"/>
      <c r="M328" s="64"/>
      <c r="Q328" s="64"/>
      <c r="R328" s="37"/>
      <c r="S328" s="37"/>
      <c r="T328" s="37"/>
      <c r="U328" s="63"/>
      <c r="V328" s="37"/>
      <c r="Y328" s="5"/>
      <c r="AC328" s="5"/>
      <c r="AG328" s="5"/>
      <c r="AK328" s="5"/>
      <c r="AL328" s="37"/>
      <c r="AM328" s="37"/>
      <c r="AN328" s="37"/>
      <c r="AO328" s="38"/>
      <c r="AP328" s="5"/>
      <c r="AQ328" s="5"/>
      <c r="AU328" s="4"/>
      <c r="AY328" s="4"/>
      <c r="AZ328" s="37"/>
      <c r="BA328" s="37"/>
      <c r="BB328" s="37"/>
      <c r="BC328" s="39"/>
      <c r="BD328" s="37"/>
      <c r="BG328" s="4"/>
      <c r="BK328" s="4"/>
      <c r="BL328" s="37"/>
      <c r="BM328" s="37"/>
      <c r="BN328" s="37"/>
      <c r="BO328" s="39"/>
      <c r="BP328" s="37"/>
      <c r="BQ328" s="37"/>
      <c r="BR328" s="37"/>
      <c r="BS328" s="31"/>
    </row>
    <row r="329" spans="8:71" s="2" customFormat="1" x14ac:dyDescent="0.2">
      <c r="H329" s="5"/>
      <c r="M329" s="64"/>
      <c r="Q329" s="64"/>
      <c r="R329" s="37"/>
      <c r="S329" s="37"/>
      <c r="T329" s="37"/>
      <c r="U329" s="63"/>
      <c r="V329" s="37"/>
      <c r="Y329" s="5"/>
      <c r="AC329" s="5"/>
      <c r="AG329" s="5"/>
      <c r="AK329" s="5"/>
      <c r="AL329" s="37"/>
      <c r="AM329" s="37"/>
      <c r="AN329" s="37"/>
      <c r="AO329" s="38"/>
      <c r="AP329" s="5"/>
      <c r="AQ329" s="5"/>
      <c r="AU329" s="4"/>
      <c r="AY329" s="4"/>
      <c r="AZ329" s="37"/>
      <c r="BA329" s="37"/>
      <c r="BB329" s="37"/>
      <c r="BC329" s="39"/>
      <c r="BD329" s="37"/>
      <c r="BG329" s="4"/>
      <c r="BK329" s="4"/>
      <c r="BL329" s="37"/>
      <c r="BM329" s="37"/>
      <c r="BN329" s="37"/>
      <c r="BO329" s="39"/>
      <c r="BP329" s="37"/>
      <c r="BQ329" s="37"/>
      <c r="BR329" s="37"/>
      <c r="BS329" s="31"/>
    </row>
    <row r="330" spans="8:71" s="2" customFormat="1" x14ac:dyDescent="0.2">
      <c r="H330" s="5"/>
      <c r="M330" s="64"/>
      <c r="Q330" s="64"/>
      <c r="R330" s="37"/>
      <c r="S330" s="37"/>
      <c r="T330" s="37"/>
      <c r="U330" s="63"/>
      <c r="V330" s="37"/>
      <c r="Y330" s="5"/>
      <c r="AC330" s="5"/>
      <c r="AG330" s="5"/>
      <c r="AK330" s="5"/>
      <c r="AL330" s="37"/>
      <c r="AM330" s="37"/>
      <c r="AN330" s="37"/>
      <c r="AO330" s="38"/>
      <c r="AP330" s="5"/>
      <c r="AQ330" s="5"/>
      <c r="AU330" s="4"/>
      <c r="AY330" s="4"/>
      <c r="AZ330" s="37"/>
      <c r="BA330" s="37"/>
      <c r="BB330" s="37"/>
      <c r="BC330" s="39"/>
      <c r="BD330" s="37"/>
      <c r="BG330" s="4"/>
      <c r="BK330" s="4"/>
      <c r="BL330" s="37"/>
      <c r="BM330" s="37"/>
      <c r="BN330" s="37"/>
      <c r="BO330" s="39"/>
      <c r="BP330" s="37"/>
      <c r="BQ330" s="37"/>
      <c r="BR330" s="37"/>
      <c r="BS330" s="31"/>
    </row>
    <row r="331" spans="8:71" s="2" customFormat="1" x14ac:dyDescent="0.2">
      <c r="H331" s="5"/>
      <c r="M331" s="64"/>
      <c r="Q331" s="64"/>
      <c r="R331" s="37"/>
      <c r="S331" s="37"/>
      <c r="T331" s="37"/>
      <c r="U331" s="63"/>
      <c r="V331" s="37"/>
      <c r="Y331" s="5"/>
      <c r="AC331" s="5"/>
      <c r="AG331" s="5"/>
      <c r="AK331" s="5"/>
      <c r="AL331" s="37"/>
      <c r="AM331" s="37"/>
      <c r="AN331" s="37"/>
      <c r="AO331" s="38"/>
      <c r="AP331" s="5"/>
      <c r="AQ331" s="5"/>
      <c r="AU331" s="4"/>
      <c r="AY331" s="4"/>
      <c r="AZ331" s="37"/>
      <c r="BA331" s="37"/>
      <c r="BB331" s="37"/>
      <c r="BC331" s="39"/>
      <c r="BD331" s="37"/>
      <c r="BG331" s="4"/>
      <c r="BK331" s="4"/>
      <c r="BL331" s="37"/>
      <c r="BM331" s="37"/>
      <c r="BN331" s="37"/>
      <c r="BO331" s="39"/>
      <c r="BP331" s="37"/>
      <c r="BQ331" s="37"/>
      <c r="BR331" s="37"/>
      <c r="BS331" s="31"/>
    </row>
    <row r="332" spans="8:71" s="2" customFormat="1" x14ac:dyDescent="0.2">
      <c r="H332" s="5"/>
      <c r="M332" s="64"/>
      <c r="Q332" s="64"/>
      <c r="R332" s="37"/>
      <c r="S332" s="37"/>
      <c r="T332" s="37"/>
      <c r="U332" s="63"/>
      <c r="V332" s="37"/>
      <c r="Y332" s="5"/>
      <c r="AC332" s="5"/>
      <c r="AG332" s="5"/>
      <c r="AK332" s="5"/>
      <c r="AL332" s="37"/>
      <c r="AM332" s="37"/>
      <c r="AN332" s="37"/>
      <c r="AO332" s="38"/>
      <c r="AP332" s="5"/>
      <c r="AQ332" s="5"/>
      <c r="AU332" s="4"/>
      <c r="AY332" s="4"/>
      <c r="AZ332" s="37"/>
      <c r="BA332" s="37"/>
      <c r="BB332" s="37"/>
      <c r="BC332" s="39"/>
      <c r="BD332" s="37"/>
      <c r="BG332" s="4"/>
      <c r="BK332" s="4"/>
      <c r="BL332" s="37"/>
      <c r="BM332" s="37"/>
      <c r="BN332" s="37"/>
      <c r="BO332" s="39"/>
      <c r="BP332" s="37"/>
      <c r="BQ332" s="37"/>
      <c r="BR332" s="37"/>
      <c r="BS332" s="31"/>
    </row>
    <row r="333" spans="8:71" s="2" customFormat="1" x14ac:dyDescent="0.2">
      <c r="H333" s="5"/>
      <c r="M333" s="64"/>
      <c r="Q333" s="64"/>
      <c r="R333" s="37"/>
      <c r="S333" s="37"/>
      <c r="T333" s="37"/>
      <c r="U333" s="63"/>
      <c r="V333" s="37"/>
      <c r="Y333" s="5"/>
      <c r="AC333" s="5"/>
      <c r="AG333" s="5"/>
      <c r="AK333" s="5"/>
      <c r="AL333" s="37"/>
      <c r="AM333" s="37"/>
      <c r="AN333" s="37"/>
      <c r="AO333" s="38"/>
      <c r="AP333" s="5"/>
      <c r="AQ333" s="5"/>
      <c r="AU333" s="4"/>
      <c r="AY333" s="4"/>
      <c r="AZ333" s="37"/>
      <c r="BA333" s="37"/>
      <c r="BB333" s="37"/>
      <c r="BC333" s="39"/>
      <c r="BD333" s="37"/>
      <c r="BG333" s="4"/>
      <c r="BK333" s="4"/>
      <c r="BL333" s="37"/>
      <c r="BM333" s="37"/>
      <c r="BN333" s="37"/>
      <c r="BO333" s="39"/>
      <c r="BP333" s="37"/>
      <c r="BQ333" s="37"/>
      <c r="BR333" s="37"/>
      <c r="BS333" s="31"/>
    </row>
    <row r="334" spans="8:71" s="2" customFormat="1" x14ac:dyDescent="0.2">
      <c r="H334" s="5"/>
      <c r="M334" s="64"/>
      <c r="Q334" s="64"/>
      <c r="R334" s="37"/>
      <c r="S334" s="37"/>
      <c r="T334" s="37"/>
      <c r="U334" s="63"/>
      <c r="V334" s="37"/>
      <c r="Y334" s="5"/>
      <c r="AC334" s="5"/>
      <c r="AG334" s="5"/>
      <c r="AK334" s="5"/>
      <c r="AL334" s="37"/>
      <c r="AM334" s="37"/>
      <c r="AN334" s="37"/>
      <c r="AO334" s="38"/>
      <c r="AP334" s="5"/>
      <c r="AQ334" s="5"/>
      <c r="AU334" s="4"/>
      <c r="AY334" s="4"/>
      <c r="AZ334" s="37"/>
      <c r="BA334" s="37"/>
      <c r="BB334" s="37"/>
      <c r="BC334" s="39"/>
      <c r="BD334" s="37"/>
      <c r="BG334" s="4"/>
      <c r="BK334" s="4"/>
      <c r="BL334" s="37"/>
      <c r="BM334" s="37"/>
      <c r="BN334" s="37"/>
      <c r="BO334" s="39"/>
      <c r="BP334" s="37"/>
      <c r="BQ334" s="37"/>
      <c r="BR334" s="37"/>
      <c r="BS334" s="31"/>
    </row>
    <row r="335" spans="8:71" s="2" customFormat="1" x14ac:dyDescent="0.2">
      <c r="H335" s="5"/>
      <c r="M335" s="64"/>
      <c r="Q335" s="64"/>
      <c r="R335" s="37"/>
      <c r="S335" s="37"/>
      <c r="T335" s="37"/>
      <c r="U335" s="63"/>
      <c r="V335" s="37"/>
      <c r="Y335" s="5"/>
      <c r="AC335" s="5"/>
      <c r="AG335" s="5"/>
      <c r="AK335" s="5"/>
      <c r="AL335" s="37"/>
      <c r="AM335" s="37"/>
      <c r="AN335" s="37"/>
      <c r="AO335" s="38"/>
      <c r="AP335" s="5"/>
      <c r="AQ335" s="5"/>
      <c r="AU335" s="4"/>
      <c r="AY335" s="4"/>
      <c r="AZ335" s="37"/>
      <c r="BA335" s="37"/>
      <c r="BB335" s="37"/>
      <c r="BC335" s="39"/>
      <c r="BD335" s="37"/>
      <c r="BG335" s="4"/>
      <c r="BK335" s="4"/>
      <c r="BL335" s="37"/>
      <c r="BM335" s="37"/>
      <c r="BN335" s="37"/>
      <c r="BO335" s="39"/>
      <c r="BP335" s="37"/>
      <c r="BQ335" s="37"/>
      <c r="BR335" s="37"/>
      <c r="BS335" s="31"/>
    </row>
    <row r="336" spans="8:71" s="2" customFormat="1" x14ac:dyDescent="0.2">
      <c r="H336" s="5"/>
      <c r="M336" s="64"/>
      <c r="Q336" s="64"/>
      <c r="R336" s="37"/>
      <c r="S336" s="37"/>
      <c r="T336" s="37"/>
      <c r="U336" s="63"/>
      <c r="V336" s="37"/>
      <c r="Y336" s="5"/>
      <c r="AC336" s="5"/>
      <c r="AG336" s="5"/>
      <c r="AK336" s="5"/>
      <c r="AL336" s="37"/>
      <c r="AM336" s="37"/>
      <c r="AN336" s="37"/>
      <c r="AO336" s="38"/>
      <c r="AP336" s="5"/>
      <c r="AQ336" s="5"/>
      <c r="AU336" s="4"/>
      <c r="AY336" s="4"/>
      <c r="AZ336" s="37"/>
      <c r="BA336" s="37"/>
      <c r="BB336" s="37"/>
      <c r="BC336" s="39"/>
      <c r="BD336" s="37"/>
      <c r="BG336" s="4"/>
      <c r="BK336" s="4"/>
      <c r="BL336" s="37"/>
      <c r="BM336" s="37"/>
      <c r="BN336" s="37"/>
      <c r="BO336" s="39"/>
      <c r="BP336" s="37"/>
      <c r="BQ336" s="37"/>
      <c r="BR336" s="37"/>
      <c r="BS336" s="31"/>
    </row>
    <row r="337" spans="8:71" s="2" customFormat="1" x14ac:dyDescent="0.2">
      <c r="H337" s="5"/>
      <c r="M337" s="64"/>
      <c r="Q337" s="64"/>
      <c r="R337" s="37"/>
      <c r="S337" s="37"/>
      <c r="T337" s="37"/>
      <c r="U337" s="63"/>
      <c r="V337" s="37"/>
      <c r="Y337" s="5"/>
      <c r="AC337" s="5"/>
      <c r="AG337" s="5"/>
      <c r="AK337" s="5"/>
      <c r="AL337" s="37"/>
      <c r="AM337" s="37"/>
      <c r="AN337" s="37"/>
      <c r="AO337" s="38"/>
      <c r="AP337" s="5"/>
      <c r="AQ337" s="5"/>
      <c r="AU337" s="4"/>
      <c r="AY337" s="4"/>
      <c r="AZ337" s="37"/>
      <c r="BA337" s="37"/>
      <c r="BB337" s="37"/>
      <c r="BC337" s="39"/>
      <c r="BD337" s="37"/>
      <c r="BG337" s="4"/>
      <c r="BK337" s="4"/>
      <c r="BL337" s="37"/>
      <c r="BM337" s="37"/>
      <c r="BN337" s="37"/>
      <c r="BO337" s="39"/>
      <c r="BP337" s="37"/>
      <c r="BQ337" s="37"/>
      <c r="BR337" s="37"/>
      <c r="BS337" s="31"/>
    </row>
    <row r="338" spans="8:71" s="2" customFormat="1" x14ac:dyDescent="0.2">
      <c r="H338" s="5"/>
      <c r="M338" s="64"/>
      <c r="Q338" s="64"/>
      <c r="R338" s="37"/>
      <c r="S338" s="37"/>
      <c r="T338" s="37"/>
      <c r="U338" s="63"/>
      <c r="V338" s="37"/>
      <c r="Y338" s="5"/>
      <c r="AC338" s="5"/>
      <c r="AG338" s="5"/>
      <c r="AK338" s="5"/>
      <c r="AL338" s="37"/>
      <c r="AM338" s="37"/>
      <c r="AN338" s="37"/>
      <c r="AO338" s="38"/>
      <c r="AP338" s="5"/>
      <c r="AQ338" s="5"/>
      <c r="AU338" s="4"/>
      <c r="AY338" s="4"/>
      <c r="AZ338" s="37"/>
      <c r="BA338" s="37"/>
      <c r="BB338" s="37"/>
      <c r="BC338" s="39"/>
      <c r="BD338" s="37"/>
      <c r="BG338" s="4"/>
      <c r="BK338" s="4"/>
      <c r="BL338" s="37"/>
      <c r="BM338" s="37"/>
      <c r="BN338" s="37"/>
      <c r="BO338" s="39"/>
      <c r="BP338" s="37"/>
      <c r="BQ338" s="37"/>
      <c r="BR338" s="37"/>
      <c r="BS338" s="31"/>
    </row>
    <row r="339" spans="8:71" s="2" customFormat="1" x14ac:dyDescent="0.2">
      <c r="H339" s="5"/>
      <c r="M339" s="64"/>
      <c r="Q339" s="64"/>
      <c r="R339" s="37"/>
      <c r="S339" s="37"/>
      <c r="T339" s="37"/>
      <c r="U339" s="63"/>
      <c r="V339" s="37"/>
      <c r="Y339" s="5"/>
      <c r="AC339" s="5"/>
      <c r="AG339" s="5"/>
      <c r="AK339" s="5"/>
      <c r="AL339" s="37"/>
      <c r="AM339" s="37"/>
      <c r="AN339" s="37"/>
      <c r="AO339" s="38"/>
      <c r="AP339" s="5"/>
      <c r="AQ339" s="5"/>
      <c r="AU339" s="4"/>
      <c r="AY339" s="4"/>
      <c r="AZ339" s="37"/>
      <c r="BA339" s="37"/>
      <c r="BB339" s="37"/>
      <c r="BC339" s="39"/>
      <c r="BD339" s="37"/>
      <c r="BG339" s="4"/>
      <c r="BK339" s="4"/>
      <c r="BL339" s="37"/>
      <c r="BM339" s="37"/>
      <c r="BN339" s="37"/>
      <c r="BO339" s="39"/>
      <c r="BP339" s="37"/>
      <c r="BQ339" s="37"/>
      <c r="BR339" s="37"/>
      <c r="BS339" s="31"/>
    </row>
    <row r="340" spans="8:71" s="2" customFormat="1" x14ac:dyDescent="0.2">
      <c r="H340" s="5"/>
      <c r="M340" s="64"/>
      <c r="Q340" s="64"/>
      <c r="R340" s="37"/>
      <c r="S340" s="37"/>
      <c r="T340" s="37"/>
      <c r="U340" s="63"/>
      <c r="V340" s="37"/>
      <c r="Y340" s="5"/>
      <c r="AC340" s="5"/>
      <c r="AG340" s="5"/>
      <c r="AK340" s="5"/>
      <c r="AL340" s="37"/>
      <c r="AM340" s="37"/>
      <c r="AN340" s="37"/>
      <c r="AO340" s="38"/>
      <c r="AP340" s="5"/>
      <c r="AQ340" s="5"/>
      <c r="AU340" s="4"/>
      <c r="AY340" s="4"/>
      <c r="AZ340" s="37"/>
      <c r="BA340" s="37"/>
      <c r="BB340" s="37"/>
      <c r="BC340" s="39"/>
      <c r="BD340" s="37"/>
      <c r="BG340" s="4"/>
      <c r="BK340" s="4"/>
      <c r="BL340" s="37"/>
      <c r="BM340" s="37"/>
      <c r="BN340" s="37"/>
      <c r="BO340" s="39"/>
      <c r="BP340" s="37"/>
      <c r="BQ340" s="37"/>
      <c r="BR340" s="37"/>
      <c r="BS340" s="31"/>
    </row>
    <row r="341" spans="8:71" s="2" customFormat="1" x14ac:dyDescent="0.2">
      <c r="H341" s="5"/>
      <c r="M341" s="64"/>
      <c r="Q341" s="64"/>
      <c r="R341" s="37"/>
      <c r="S341" s="37"/>
      <c r="T341" s="37"/>
      <c r="U341" s="63"/>
      <c r="V341" s="37"/>
      <c r="Y341" s="5"/>
      <c r="AC341" s="5"/>
      <c r="AG341" s="5"/>
      <c r="AK341" s="5"/>
      <c r="AL341" s="37"/>
      <c r="AM341" s="37"/>
      <c r="AN341" s="37"/>
      <c r="AO341" s="38"/>
      <c r="AP341" s="5"/>
      <c r="AQ341" s="5"/>
      <c r="AU341" s="4"/>
      <c r="AY341" s="4"/>
      <c r="AZ341" s="37"/>
      <c r="BA341" s="37"/>
      <c r="BB341" s="37"/>
      <c r="BC341" s="39"/>
      <c r="BD341" s="37"/>
      <c r="BG341" s="4"/>
      <c r="BK341" s="4"/>
      <c r="BL341" s="37"/>
      <c r="BM341" s="37"/>
      <c r="BN341" s="37"/>
      <c r="BO341" s="39"/>
      <c r="BP341" s="37"/>
      <c r="BQ341" s="37"/>
      <c r="BR341" s="37"/>
      <c r="BS341" s="31"/>
    </row>
    <row r="342" spans="8:71" s="2" customFormat="1" x14ac:dyDescent="0.2">
      <c r="H342" s="5"/>
      <c r="M342" s="64"/>
      <c r="Q342" s="64"/>
      <c r="R342" s="37"/>
      <c r="S342" s="37"/>
      <c r="T342" s="37"/>
      <c r="U342" s="63"/>
      <c r="V342" s="37"/>
      <c r="Y342" s="5"/>
      <c r="AC342" s="5"/>
      <c r="AG342" s="5"/>
      <c r="AK342" s="5"/>
      <c r="AL342" s="37"/>
      <c r="AM342" s="37"/>
      <c r="AN342" s="37"/>
      <c r="AO342" s="38"/>
      <c r="AP342" s="5"/>
      <c r="AQ342" s="5"/>
      <c r="AU342" s="4"/>
      <c r="AY342" s="4"/>
      <c r="AZ342" s="37"/>
      <c r="BA342" s="37"/>
      <c r="BB342" s="37"/>
      <c r="BC342" s="39"/>
      <c r="BD342" s="37"/>
      <c r="BG342" s="4"/>
      <c r="BK342" s="4"/>
      <c r="BL342" s="37"/>
      <c r="BM342" s="37"/>
      <c r="BN342" s="37"/>
      <c r="BO342" s="39"/>
      <c r="BP342" s="37"/>
      <c r="BQ342" s="37"/>
      <c r="BR342" s="37"/>
      <c r="BS342" s="31"/>
    </row>
    <row r="343" spans="8:71" s="2" customFormat="1" x14ac:dyDescent="0.2">
      <c r="H343" s="5"/>
      <c r="M343" s="64"/>
      <c r="Q343" s="64"/>
      <c r="R343" s="37"/>
      <c r="S343" s="37"/>
      <c r="T343" s="37"/>
      <c r="U343" s="63"/>
      <c r="V343" s="37"/>
      <c r="Y343" s="5"/>
      <c r="AC343" s="5"/>
      <c r="AG343" s="5"/>
      <c r="AK343" s="5"/>
      <c r="AL343" s="37"/>
      <c r="AM343" s="37"/>
      <c r="AN343" s="37"/>
      <c r="AO343" s="38"/>
      <c r="AP343" s="5"/>
      <c r="AQ343" s="5"/>
      <c r="AU343" s="4"/>
      <c r="AY343" s="4"/>
      <c r="AZ343" s="37"/>
      <c r="BA343" s="37"/>
      <c r="BB343" s="37"/>
      <c r="BC343" s="39"/>
      <c r="BD343" s="37"/>
      <c r="BG343" s="4"/>
      <c r="BK343" s="4"/>
      <c r="BL343" s="37"/>
      <c r="BM343" s="37"/>
      <c r="BN343" s="37"/>
      <c r="BO343" s="39"/>
      <c r="BP343" s="37"/>
      <c r="BQ343" s="37"/>
      <c r="BR343" s="37"/>
      <c r="BS343" s="31"/>
    </row>
    <row r="344" spans="8:71" s="2" customFormat="1" x14ac:dyDescent="0.2">
      <c r="H344" s="5"/>
      <c r="M344" s="64"/>
      <c r="Q344" s="64"/>
      <c r="R344" s="37"/>
      <c r="S344" s="37"/>
      <c r="T344" s="37"/>
      <c r="U344" s="63"/>
      <c r="V344" s="37"/>
      <c r="Y344" s="5"/>
      <c r="AC344" s="5"/>
      <c r="AG344" s="5"/>
      <c r="AK344" s="5"/>
      <c r="AL344" s="37"/>
      <c r="AM344" s="37"/>
      <c r="AN344" s="37"/>
      <c r="AO344" s="38"/>
      <c r="AP344" s="5"/>
      <c r="AQ344" s="5"/>
      <c r="AU344" s="4"/>
      <c r="AY344" s="4"/>
      <c r="AZ344" s="37"/>
      <c r="BA344" s="37"/>
      <c r="BB344" s="37"/>
      <c r="BC344" s="39"/>
      <c r="BD344" s="37"/>
      <c r="BG344" s="4"/>
      <c r="BK344" s="4"/>
      <c r="BL344" s="37"/>
      <c r="BM344" s="37"/>
      <c r="BN344" s="37"/>
      <c r="BO344" s="39"/>
      <c r="BP344" s="37"/>
      <c r="BQ344" s="37"/>
      <c r="BR344" s="37"/>
      <c r="BS344" s="31"/>
    </row>
    <row r="345" spans="8:71" s="2" customFormat="1" x14ac:dyDescent="0.2">
      <c r="H345" s="5"/>
      <c r="M345" s="64"/>
      <c r="Q345" s="64"/>
      <c r="R345" s="37"/>
      <c r="S345" s="37"/>
      <c r="T345" s="37"/>
      <c r="U345" s="63"/>
      <c r="V345" s="37"/>
      <c r="Y345" s="5"/>
      <c r="AC345" s="5"/>
      <c r="AG345" s="5"/>
      <c r="AK345" s="5"/>
      <c r="AL345" s="37"/>
      <c r="AM345" s="37"/>
      <c r="AN345" s="37"/>
      <c r="AO345" s="38"/>
      <c r="AP345" s="5"/>
      <c r="AQ345" s="5"/>
      <c r="AU345" s="4"/>
      <c r="AY345" s="4"/>
      <c r="AZ345" s="37"/>
      <c r="BA345" s="37"/>
      <c r="BB345" s="37"/>
      <c r="BC345" s="39"/>
      <c r="BD345" s="37"/>
      <c r="BG345" s="4"/>
      <c r="BK345" s="4"/>
      <c r="BL345" s="37"/>
      <c r="BM345" s="37"/>
      <c r="BN345" s="37"/>
      <c r="BO345" s="39"/>
      <c r="BP345" s="37"/>
      <c r="BQ345" s="37"/>
      <c r="BR345" s="37"/>
      <c r="BS345" s="31"/>
    </row>
    <row r="346" spans="8:71" s="2" customFormat="1" x14ac:dyDescent="0.2">
      <c r="H346" s="5"/>
      <c r="M346" s="64"/>
      <c r="Q346" s="64"/>
      <c r="R346" s="37"/>
      <c r="S346" s="37"/>
      <c r="T346" s="37"/>
      <c r="U346" s="63"/>
      <c r="V346" s="37"/>
      <c r="Y346" s="5"/>
      <c r="AC346" s="5"/>
      <c r="AG346" s="5"/>
      <c r="AK346" s="5"/>
      <c r="AL346" s="37"/>
      <c r="AM346" s="37"/>
      <c r="AN346" s="37"/>
      <c r="AO346" s="38"/>
      <c r="AP346" s="5"/>
      <c r="AQ346" s="5"/>
      <c r="AU346" s="4"/>
      <c r="AY346" s="4"/>
      <c r="AZ346" s="37"/>
      <c r="BA346" s="37"/>
      <c r="BB346" s="37"/>
      <c r="BC346" s="39"/>
      <c r="BD346" s="37"/>
      <c r="BG346" s="4"/>
      <c r="BK346" s="4"/>
      <c r="BL346" s="37"/>
      <c r="BM346" s="37"/>
      <c r="BN346" s="37"/>
      <c r="BO346" s="39"/>
      <c r="BP346" s="37"/>
      <c r="BQ346" s="37"/>
      <c r="BR346" s="37"/>
      <c r="BS346" s="31"/>
    </row>
    <row r="347" spans="8:71" s="2" customFormat="1" x14ac:dyDescent="0.2">
      <c r="H347" s="5"/>
      <c r="M347" s="64"/>
      <c r="Q347" s="64"/>
      <c r="R347" s="37"/>
      <c r="S347" s="37"/>
      <c r="T347" s="37"/>
      <c r="U347" s="63"/>
      <c r="V347" s="37"/>
      <c r="Y347" s="5"/>
      <c r="AC347" s="5"/>
      <c r="AG347" s="5"/>
      <c r="AK347" s="5"/>
      <c r="AL347" s="37"/>
      <c r="AM347" s="37"/>
      <c r="AN347" s="37"/>
      <c r="AO347" s="38"/>
      <c r="AP347" s="5"/>
      <c r="AQ347" s="5"/>
      <c r="AU347" s="4"/>
      <c r="AY347" s="4"/>
      <c r="AZ347" s="37"/>
      <c r="BA347" s="37"/>
      <c r="BB347" s="37"/>
      <c r="BC347" s="39"/>
      <c r="BD347" s="37"/>
      <c r="BG347" s="4"/>
      <c r="BK347" s="4"/>
      <c r="BL347" s="37"/>
      <c r="BM347" s="37"/>
      <c r="BN347" s="37"/>
      <c r="BO347" s="39"/>
      <c r="BP347" s="37"/>
      <c r="BQ347" s="37"/>
      <c r="BR347" s="37"/>
      <c r="BS347" s="31"/>
    </row>
    <row r="348" spans="8:71" s="2" customFormat="1" x14ac:dyDescent="0.2">
      <c r="H348" s="5"/>
      <c r="M348" s="64"/>
      <c r="Q348" s="64"/>
      <c r="R348" s="37"/>
      <c r="S348" s="37"/>
      <c r="T348" s="37"/>
      <c r="U348" s="63"/>
      <c r="V348" s="37"/>
      <c r="Y348" s="5"/>
      <c r="AC348" s="5"/>
      <c r="AG348" s="5"/>
      <c r="AK348" s="5"/>
      <c r="AL348" s="37"/>
      <c r="AM348" s="37"/>
      <c r="AN348" s="37"/>
      <c r="AO348" s="38"/>
      <c r="AP348" s="5"/>
      <c r="AQ348" s="5"/>
      <c r="AU348" s="4"/>
      <c r="AY348" s="4"/>
      <c r="AZ348" s="37"/>
      <c r="BA348" s="37"/>
      <c r="BB348" s="37"/>
      <c r="BC348" s="39"/>
      <c r="BD348" s="37"/>
      <c r="BG348" s="4"/>
      <c r="BK348" s="4"/>
      <c r="BL348" s="37"/>
      <c r="BM348" s="37"/>
      <c r="BN348" s="37"/>
      <c r="BO348" s="39"/>
      <c r="BP348" s="37"/>
      <c r="BQ348" s="37"/>
      <c r="BR348" s="37"/>
      <c r="BS348" s="31"/>
    </row>
    <row r="349" spans="8:71" s="2" customFormat="1" x14ac:dyDescent="0.2">
      <c r="H349" s="5"/>
      <c r="M349" s="64"/>
      <c r="Q349" s="64"/>
      <c r="R349" s="37"/>
      <c r="S349" s="37"/>
      <c r="T349" s="37"/>
      <c r="U349" s="63"/>
      <c r="V349" s="37"/>
      <c r="Y349" s="5"/>
      <c r="AC349" s="5"/>
      <c r="AG349" s="5"/>
      <c r="AK349" s="5"/>
      <c r="AL349" s="37"/>
      <c r="AM349" s="37"/>
      <c r="AN349" s="37"/>
      <c r="AO349" s="38"/>
      <c r="AP349" s="5"/>
      <c r="AQ349" s="5"/>
      <c r="AU349" s="4"/>
      <c r="AY349" s="4"/>
      <c r="AZ349" s="37"/>
      <c r="BA349" s="37"/>
      <c r="BB349" s="37"/>
      <c r="BC349" s="39"/>
      <c r="BD349" s="37"/>
      <c r="BG349" s="4"/>
      <c r="BK349" s="4"/>
      <c r="BL349" s="37"/>
      <c r="BM349" s="37"/>
      <c r="BN349" s="37"/>
      <c r="BO349" s="39"/>
      <c r="BP349" s="37"/>
      <c r="BQ349" s="37"/>
      <c r="BR349" s="37"/>
      <c r="BS349" s="31"/>
    </row>
    <row r="350" spans="8:71" s="2" customFormat="1" x14ac:dyDescent="0.2">
      <c r="H350" s="5"/>
      <c r="M350" s="64"/>
      <c r="Q350" s="64"/>
      <c r="R350" s="37"/>
      <c r="S350" s="37"/>
      <c r="T350" s="37"/>
      <c r="U350" s="63"/>
      <c r="V350" s="37"/>
      <c r="Y350" s="5"/>
      <c r="AC350" s="5"/>
      <c r="AG350" s="5"/>
      <c r="AK350" s="5"/>
      <c r="AL350" s="37"/>
      <c r="AM350" s="37"/>
      <c r="AN350" s="37"/>
      <c r="AO350" s="38"/>
      <c r="AP350" s="5"/>
      <c r="AQ350" s="5"/>
      <c r="AU350" s="4"/>
      <c r="AY350" s="4"/>
      <c r="AZ350" s="37"/>
      <c r="BA350" s="37"/>
      <c r="BB350" s="37"/>
      <c r="BC350" s="39"/>
      <c r="BD350" s="37"/>
      <c r="BG350" s="4"/>
      <c r="BK350" s="4"/>
      <c r="BL350" s="37"/>
      <c r="BM350" s="37"/>
      <c r="BN350" s="37"/>
      <c r="BO350" s="39"/>
      <c r="BP350" s="37"/>
      <c r="BQ350" s="37"/>
      <c r="BR350" s="37"/>
      <c r="BS350" s="31"/>
    </row>
    <row r="351" spans="8:71" s="2" customFormat="1" x14ac:dyDescent="0.2">
      <c r="H351" s="5"/>
      <c r="M351" s="64"/>
      <c r="Q351" s="64"/>
      <c r="R351" s="37"/>
      <c r="S351" s="37"/>
      <c r="T351" s="37"/>
      <c r="U351" s="63"/>
      <c r="V351" s="37"/>
      <c r="Y351" s="5"/>
      <c r="AC351" s="5"/>
      <c r="AG351" s="5"/>
      <c r="AK351" s="5"/>
      <c r="AL351" s="37"/>
      <c r="AM351" s="37"/>
      <c r="AN351" s="37"/>
      <c r="AO351" s="38"/>
      <c r="AP351" s="5"/>
      <c r="AQ351" s="5"/>
      <c r="AU351" s="4"/>
      <c r="AY351" s="4"/>
      <c r="AZ351" s="37"/>
      <c r="BA351" s="37"/>
      <c r="BB351" s="37"/>
      <c r="BC351" s="39"/>
      <c r="BD351" s="37"/>
      <c r="BG351" s="4"/>
      <c r="BK351" s="4"/>
      <c r="BL351" s="37"/>
      <c r="BM351" s="37"/>
      <c r="BN351" s="37"/>
      <c r="BO351" s="39"/>
      <c r="BP351" s="37"/>
      <c r="BQ351" s="37"/>
      <c r="BR351" s="37"/>
      <c r="BS351" s="31"/>
    </row>
    <row r="352" spans="8:71" s="2" customFormat="1" x14ac:dyDescent="0.2">
      <c r="H352" s="5"/>
      <c r="M352" s="64"/>
      <c r="Q352" s="64"/>
      <c r="R352" s="37"/>
      <c r="S352" s="37"/>
      <c r="T352" s="37"/>
      <c r="U352" s="63"/>
      <c r="V352" s="37"/>
      <c r="Y352" s="5"/>
      <c r="AC352" s="5"/>
      <c r="AG352" s="5"/>
      <c r="AK352" s="5"/>
      <c r="AL352" s="37"/>
      <c r="AM352" s="37"/>
      <c r="AN352" s="37"/>
      <c r="AO352" s="38"/>
      <c r="AP352" s="5"/>
      <c r="AQ352" s="5"/>
      <c r="AU352" s="4"/>
      <c r="AY352" s="4"/>
      <c r="AZ352" s="37"/>
      <c r="BA352" s="37"/>
      <c r="BB352" s="37"/>
      <c r="BC352" s="39"/>
      <c r="BD352" s="37"/>
      <c r="BG352" s="4"/>
      <c r="BK352" s="4"/>
      <c r="BL352" s="37"/>
      <c r="BM352" s="37"/>
      <c r="BN352" s="37"/>
      <c r="BO352" s="39"/>
      <c r="BP352" s="37"/>
      <c r="BQ352" s="37"/>
      <c r="BR352" s="37"/>
      <c r="BS352" s="31"/>
    </row>
    <row r="353" spans="8:71" s="2" customFormat="1" x14ac:dyDescent="0.2">
      <c r="H353" s="5"/>
      <c r="M353" s="64"/>
      <c r="Q353" s="64"/>
      <c r="R353" s="37"/>
      <c r="S353" s="37"/>
      <c r="T353" s="37"/>
      <c r="U353" s="63"/>
      <c r="V353" s="37"/>
      <c r="Y353" s="5"/>
      <c r="AC353" s="5"/>
      <c r="AG353" s="5"/>
      <c r="AK353" s="5"/>
      <c r="AL353" s="37"/>
      <c r="AM353" s="37"/>
      <c r="AN353" s="37"/>
      <c r="AO353" s="38"/>
      <c r="AP353" s="5"/>
      <c r="AQ353" s="5"/>
      <c r="AU353" s="4"/>
      <c r="AY353" s="4"/>
      <c r="AZ353" s="37"/>
      <c r="BA353" s="37"/>
      <c r="BB353" s="37"/>
      <c r="BC353" s="39"/>
      <c r="BD353" s="37"/>
      <c r="BG353" s="4"/>
      <c r="BK353" s="4"/>
      <c r="BL353" s="37"/>
      <c r="BM353" s="37"/>
      <c r="BN353" s="37"/>
      <c r="BO353" s="39"/>
      <c r="BP353" s="37"/>
      <c r="BQ353" s="37"/>
      <c r="BR353" s="37"/>
      <c r="BS353" s="31"/>
    </row>
    <row r="354" spans="8:71" s="2" customFormat="1" x14ac:dyDescent="0.2">
      <c r="H354" s="5"/>
      <c r="M354" s="64"/>
      <c r="Q354" s="64"/>
      <c r="R354" s="37"/>
      <c r="S354" s="37"/>
      <c r="T354" s="37"/>
      <c r="U354" s="63"/>
      <c r="V354" s="37"/>
      <c r="Y354" s="5"/>
      <c r="AC354" s="5"/>
      <c r="AG354" s="5"/>
      <c r="AK354" s="5"/>
      <c r="AL354" s="37"/>
      <c r="AM354" s="37"/>
      <c r="AN354" s="37"/>
      <c r="AO354" s="38"/>
      <c r="AP354" s="5"/>
      <c r="AQ354" s="5"/>
      <c r="AU354" s="4"/>
      <c r="AY354" s="4"/>
      <c r="AZ354" s="37"/>
      <c r="BA354" s="37"/>
      <c r="BB354" s="37"/>
      <c r="BC354" s="39"/>
      <c r="BD354" s="37"/>
      <c r="BG354" s="4"/>
      <c r="BK354" s="4"/>
      <c r="BL354" s="37"/>
      <c r="BM354" s="37"/>
      <c r="BN354" s="37"/>
      <c r="BO354" s="39"/>
      <c r="BP354" s="37"/>
      <c r="BQ354" s="37"/>
      <c r="BR354" s="37"/>
      <c r="BS354" s="31"/>
    </row>
    <row r="355" spans="8:71" s="2" customFormat="1" x14ac:dyDescent="0.2">
      <c r="H355" s="5"/>
      <c r="M355" s="64"/>
      <c r="Q355" s="64"/>
      <c r="R355" s="37"/>
      <c r="S355" s="37"/>
      <c r="T355" s="37"/>
      <c r="U355" s="63"/>
      <c r="V355" s="37"/>
      <c r="Y355" s="5"/>
      <c r="AC355" s="5"/>
      <c r="AG355" s="5"/>
      <c r="AK355" s="5"/>
      <c r="AL355" s="37"/>
      <c r="AM355" s="37"/>
      <c r="AN355" s="37"/>
      <c r="AO355" s="38"/>
      <c r="AP355" s="5"/>
      <c r="AQ355" s="5"/>
      <c r="AU355" s="4"/>
      <c r="AY355" s="4"/>
      <c r="AZ355" s="37"/>
      <c r="BA355" s="37"/>
      <c r="BB355" s="37"/>
      <c r="BC355" s="39"/>
      <c r="BD355" s="37"/>
      <c r="BG355" s="4"/>
      <c r="BK355" s="4"/>
      <c r="BL355" s="37"/>
      <c r="BM355" s="37"/>
      <c r="BN355" s="37"/>
      <c r="BO355" s="39"/>
      <c r="BP355" s="37"/>
      <c r="BQ355" s="37"/>
      <c r="BR355" s="37"/>
      <c r="BS355" s="31"/>
    </row>
    <row r="356" spans="8:71" s="2" customFormat="1" x14ac:dyDescent="0.2">
      <c r="H356" s="5"/>
      <c r="M356" s="64"/>
      <c r="Q356" s="64"/>
      <c r="R356" s="37"/>
      <c r="S356" s="37"/>
      <c r="T356" s="37"/>
      <c r="U356" s="63"/>
      <c r="V356" s="37"/>
      <c r="Y356" s="5"/>
      <c r="AC356" s="5"/>
      <c r="AG356" s="5"/>
      <c r="AK356" s="5"/>
      <c r="AL356" s="37"/>
      <c r="AM356" s="37"/>
      <c r="AN356" s="37"/>
      <c r="AO356" s="38"/>
      <c r="AP356" s="5"/>
      <c r="AQ356" s="5"/>
      <c r="AU356" s="4"/>
      <c r="AY356" s="4"/>
      <c r="AZ356" s="37"/>
      <c r="BA356" s="37"/>
      <c r="BB356" s="37"/>
      <c r="BC356" s="39"/>
      <c r="BD356" s="37"/>
      <c r="BG356" s="4"/>
      <c r="BK356" s="4"/>
      <c r="BL356" s="37"/>
      <c r="BM356" s="37"/>
      <c r="BN356" s="37"/>
      <c r="BO356" s="39"/>
      <c r="BP356" s="37"/>
      <c r="BQ356" s="37"/>
      <c r="BR356" s="37"/>
      <c r="BS356" s="31"/>
    </row>
    <row r="357" spans="8:71" s="2" customFormat="1" x14ac:dyDescent="0.2">
      <c r="H357" s="5"/>
      <c r="M357" s="64"/>
      <c r="Q357" s="64"/>
      <c r="R357" s="37"/>
      <c r="S357" s="37"/>
      <c r="T357" s="37"/>
      <c r="U357" s="63"/>
      <c r="V357" s="37"/>
      <c r="Y357" s="5"/>
      <c r="AC357" s="5"/>
      <c r="AG357" s="5"/>
      <c r="AK357" s="5"/>
      <c r="AL357" s="37"/>
      <c r="AM357" s="37"/>
      <c r="AN357" s="37"/>
      <c r="AO357" s="38"/>
      <c r="AP357" s="5"/>
      <c r="AQ357" s="5"/>
      <c r="AU357" s="4"/>
      <c r="AY357" s="4"/>
      <c r="AZ357" s="37"/>
      <c r="BA357" s="37"/>
      <c r="BB357" s="37"/>
      <c r="BC357" s="39"/>
      <c r="BD357" s="37"/>
      <c r="BG357" s="4"/>
      <c r="BK357" s="4"/>
      <c r="BL357" s="37"/>
      <c r="BM357" s="37"/>
      <c r="BN357" s="37"/>
      <c r="BO357" s="39"/>
      <c r="BP357" s="37"/>
      <c r="BQ357" s="37"/>
      <c r="BR357" s="37"/>
      <c r="BS357" s="31"/>
    </row>
    <row r="358" spans="8:71" s="2" customFormat="1" x14ac:dyDescent="0.2">
      <c r="H358" s="5"/>
      <c r="M358" s="64"/>
      <c r="Q358" s="64"/>
      <c r="R358" s="37"/>
      <c r="S358" s="37"/>
      <c r="T358" s="37"/>
      <c r="U358" s="63"/>
      <c r="V358" s="37"/>
      <c r="Y358" s="5"/>
      <c r="AC358" s="5"/>
      <c r="AG358" s="5"/>
      <c r="AK358" s="5"/>
      <c r="AL358" s="37"/>
      <c r="AM358" s="37"/>
      <c r="AN358" s="37"/>
      <c r="AO358" s="38"/>
      <c r="AP358" s="5"/>
      <c r="AQ358" s="5"/>
      <c r="AU358" s="4"/>
      <c r="AY358" s="4"/>
      <c r="AZ358" s="37"/>
      <c r="BA358" s="37"/>
      <c r="BB358" s="37"/>
      <c r="BC358" s="39"/>
      <c r="BD358" s="37"/>
      <c r="BG358" s="4"/>
      <c r="BK358" s="4"/>
      <c r="BL358" s="37"/>
      <c r="BM358" s="37"/>
      <c r="BN358" s="37"/>
      <c r="BO358" s="39"/>
      <c r="BP358" s="37"/>
      <c r="BQ358" s="37"/>
      <c r="BR358" s="37"/>
      <c r="BS358" s="31"/>
    </row>
    <row r="359" spans="8:71" s="2" customFormat="1" x14ac:dyDescent="0.2">
      <c r="H359" s="5"/>
      <c r="M359" s="64"/>
      <c r="Q359" s="64"/>
      <c r="R359" s="37"/>
      <c r="S359" s="37"/>
      <c r="T359" s="37"/>
      <c r="U359" s="63"/>
      <c r="V359" s="37"/>
      <c r="Y359" s="5"/>
      <c r="AC359" s="5"/>
      <c r="AG359" s="5"/>
      <c r="AK359" s="5"/>
      <c r="AL359" s="37"/>
      <c r="AM359" s="37"/>
      <c r="AN359" s="37"/>
      <c r="AO359" s="38"/>
      <c r="AP359" s="5"/>
      <c r="AQ359" s="5"/>
      <c r="AU359" s="4"/>
      <c r="AY359" s="4"/>
      <c r="AZ359" s="37"/>
      <c r="BA359" s="37"/>
      <c r="BB359" s="37"/>
      <c r="BC359" s="39"/>
      <c r="BD359" s="37"/>
      <c r="BG359" s="4"/>
      <c r="BK359" s="4"/>
      <c r="BL359" s="37"/>
      <c r="BM359" s="37"/>
      <c r="BN359" s="37"/>
      <c r="BO359" s="39"/>
      <c r="BP359" s="37"/>
      <c r="BQ359" s="37"/>
      <c r="BR359" s="37"/>
      <c r="BS359" s="31"/>
    </row>
    <row r="360" spans="8:71" s="2" customFormat="1" x14ac:dyDescent="0.2">
      <c r="H360" s="5"/>
      <c r="M360" s="64"/>
      <c r="Q360" s="64"/>
      <c r="R360" s="37"/>
      <c r="S360" s="37"/>
      <c r="T360" s="37"/>
      <c r="U360" s="63"/>
      <c r="V360" s="37"/>
      <c r="Y360" s="5"/>
      <c r="AC360" s="5"/>
      <c r="AG360" s="5"/>
      <c r="AK360" s="5"/>
      <c r="AL360" s="37"/>
      <c r="AM360" s="37"/>
      <c r="AN360" s="37"/>
      <c r="AO360" s="38"/>
      <c r="AP360" s="5"/>
      <c r="AQ360" s="5"/>
      <c r="AU360" s="4"/>
      <c r="AY360" s="4"/>
      <c r="AZ360" s="37"/>
      <c r="BA360" s="37"/>
      <c r="BB360" s="37"/>
      <c r="BC360" s="39"/>
      <c r="BD360" s="37"/>
      <c r="BG360" s="4"/>
      <c r="BK360" s="4"/>
      <c r="BL360" s="37"/>
      <c r="BM360" s="37"/>
      <c r="BN360" s="37"/>
      <c r="BO360" s="39"/>
      <c r="BP360" s="37"/>
      <c r="BQ360" s="37"/>
      <c r="BR360" s="37"/>
      <c r="BS360" s="31"/>
    </row>
    <row r="361" spans="8:71" s="2" customFormat="1" x14ac:dyDescent="0.2">
      <c r="H361" s="5"/>
      <c r="M361" s="64"/>
      <c r="Q361" s="64"/>
      <c r="R361" s="37"/>
      <c r="S361" s="37"/>
      <c r="T361" s="37"/>
      <c r="U361" s="63"/>
      <c r="V361" s="37"/>
      <c r="Y361" s="5"/>
      <c r="AC361" s="5"/>
      <c r="AG361" s="5"/>
      <c r="AK361" s="5"/>
      <c r="AL361" s="37"/>
      <c r="AM361" s="37"/>
      <c r="AN361" s="37"/>
      <c r="AO361" s="38"/>
      <c r="AP361" s="5"/>
      <c r="AQ361" s="5"/>
      <c r="AU361" s="4"/>
      <c r="AY361" s="4"/>
      <c r="AZ361" s="37"/>
      <c r="BA361" s="37"/>
      <c r="BB361" s="37"/>
      <c r="BC361" s="39"/>
      <c r="BD361" s="37"/>
      <c r="BG361" s="4"/>
      <c r="BK361" s="4"/>
      <c r="BL361" s="37"/>
      <c r="BM361" s="37"/>
      <c r="BN361" s="37"/>
      <c r="BO361" s="39"/>
      <c r="BP361" s="37"/>
      <c r="BQ361" s="37"/>
      <c r="BR361" s="37"/>
      <c r="BS361" s="31"/>
    </row>
    <row r="362" spans="8:71" s="2" customFormat="1" x14ac:dyDescent="0.2">
      <c r="H362" s="5"/>
      <c r="M362" s="64"/>
      <c r="Q362" s="64"/>
      <c r="R362" s="37"/>
      <c r="S362" s="37"/>
      <c r="T362" s="37"/>
      <c r="U362" s="63"/>
      <c r="V362" s="37"/>
      <c r="Y362" s="5"/>
      <c r="AC362" s="5"/>
      <c r="AG362" s="5"/>
      <c r="AK362" s="5"/>
      <c r="AL362" s="37"/>
      <c r="AM362" s="37"/>
      <c r="AN362" s="37"/>
      <c r="AO362" s="38"/>
      <c r="AP362" s="5"/>
      <c r="AQ362" s="5"/>
      <c r="AU362" s="4"/>
      <c r="AY362" s="4"/>
      <c r="AZ362" s="37"/>
      <c r="BA362" s="37"/>
      <c r="BB362" s="37"/>
      <c r="BC362" s="39"/>
      <c r="BD362" s="37"/>
      <c r="BG362" s="4"/>
      <c r="BK362" s="4"/>
      <c r="BL362" s="37"/>
      <c r="BM362" s="37"/>
      <c r="BN362" s="37"/>
      <c r="BO362" s="39"/>
      <c r="BP362" s="37"/>
      <c r="BQ362" s="37"/>
      <c r="BR362" s="37"/>
      <c r="BS362" s="31"/>
    </row>
    <row r="363" spans="8:71" s="2" customFormat="1" x14ac:dyDescent="0.2">
      <c r="H363" s="5"/>
      <c r="M363" s="64"/>
      <c r="Q363" s="64"/>
      <c r="R363" s="37"/>
      <c r="S363" s="37"/>
      <c r="T363" s="37"/>
      <c r="U363" s="63"/>
      <c r="V363" s="37"/>
      <c r="Y363" s="5"/>
      <c r="AC363" s="5"/>
      <c r="AG363" s="5"/>
      <c r="AK363" s="5"/>
      <c r="AL363" s="37"/>
      <c r="AM363" s="37"/>
      <c r="AN363" s="37"/>
      <c r="AO363" s="38"/>
      <c r="AP363" s="5"/>
      <c r="AQ363" s="5"/>
      <c r="AU363" s="4"/>
      <c r="AY363" s="4"/>
      <c r="AZ363" s="37"/>
      <c r="BA363" s="37"/>
      <c r="BB363" s="37"/>
      <c r="BC363" s="39"/>
      <c r="BD363" s="37"/>
      <c r="BG363" s="4"/>
      <c r="BK363" s="4"/>
      <c r="BL363" s="37"/>
      <c r="BM363" s="37"/>
      <c r="BN363" s="37"/>
      <c r="BO363" s="39"/>
      <c r="BP363" s="37"/>
      <c r="BQ363" s="37"/>
      <c r="BR363" s="37"/>
      <c r="BS363" s="31"/>
    </row>
    <row r="364" spans="8:71" s="2" customFormat="1" x14ac:dyDescent="0.2">
      <c r="H364" s="5"/>
      <c r="M364" s="64"/>
      <c r="Q364" s="64"/>
      <c r="R364" s="37"/>
      <c r="S364" s="37"/>
      <c r="T364" s="37"/>
      <c r="U364" s="63"/>
      <c r="V364" s="37"/>
      <c r="Y364" s="5"/>
      <c r="AC364" s="5"/>
      <c r="AG364" s="5"/>
      <c r="AK364" s="5"/>
      <c r="AL364" s="37"/>
      <c r="AM364" s="37"/>
      <c r="AN364" s="37"/>
      <c r="AO364" s="38"/>
      <c r="AP364" s="5"/>
      <c r="AQ364" s="5"/>
      <c r="AU364" s="4"/>
      <c r="AY364" s="4"/>
      <c r="AZ364" s="37"/>
      <c r="BA364" s="37"/>
      <c r="BB364" s="37"/>
      <c r="BC364" s="39"/>
      <c r="BD364" s="37"/>
      <c r="BG364" s="4"/>
      <c r="BK364" s="4"/>
      <c r="BL364" s="37"/>
      <c r="BM364" s="37"/>
      <c r="BN364" s="37"/>
      <c r="BO364" s="39"/>
      <c r="BP364" s="37"/>
      <c r="BQ364" s="37"/>
      <c r="BR364" s="37"/>
      <c r="BS364" s="31"/>
    </row>
    <row r="365" spans="8:71" s="2" customFormat="1" x14ac:dyDescent="0.2">
      <c r="H365" s="5"/>
      <c r="M365" s="64"/>
      <c r="Q365" s="64"/>
      <c r="R365" s="37"/>
      <c r="S365" s="37"/>
      <c r="T365" s="37"/>
      <c r="U365" s="63"/>
      <c r="V365" s="37"/>
      <c r="Y365" s="5"/>
      <c r="AC365" s="5"/>
      <c r="AG365" s="5"/>
      <c r="AK365" s="5"/>
      <c r="AL365" s="37"/>
      <c r="AM365" s="37"/>
      <c r="AN365" s="37"/>
      <c r="AO365" s="38"/>
      <c r="AP365" s="5"/>
      <c r="AQ365" s="5"/>
      <c r="AU365" s="4"/>
      <c r="AY365" s="4"/>
      <c r="AZ365" s="37"/>
      <c r="BA365" s="37"/>
      <c r="BB365" s="37"/>
      <c r="BC365" s="39"/>
      <c r="BD365" s="37"/>
      <c r="BG365" s="4"/>
      <c r="BK365" s="4"/>
      <c r="BL365" s="37"/>
      <c r="BM365" s="37"/>
      <c r="BN365" s="37"/>
      <c r="BO365" s="39"/>
      <c r="BP365" s="37"/>
      <c r="BQ365" s="37"/>
      <c r="BR365" s="37"/>
      <c r="BS365" s="31"/>
    </row>
    <row r="366" spans="8:71" s="2" customFormat="1" x14ac:dyDescent="0.2">
      <c r="H366" s="5"/>
      <c r="M366" s="64"/>
      <c r="Q366" s="64"/>
      <c r="R366" s="37"/>
      <c r="S366" s="37"/>
      <c r="T366" s="37"/>
      <c r="U366" s="63"/>
      <c r="V366" s="37"/>
      <c r="Y366" s="5"/>
      <c r="AC366" s="5"/>
      <c r="AG366" s="5"/>
      <c r="AK366" s="5"/>
      <c r="AL366" s="37"/>
      <c r="AM366" s="37"/>
      <c r="AN366" s="37"/>
      <c r="AO366" s="38"/>
      <c r="AP366" s="5"/>
      <c r="AQ366" s="5"/>
      <c r="AU366" s="4"/>
      <c r="AY366" s="4"/>
      <c r="AZ366" s="37"/>
      <c r="BA366" s="37"/>
      <c r="BB366" s="37"/>
      <c r="BC366" s="39"/>
      <c r="BD366" s="37"/>
      <c r="BG366" s="4"/>
      <c r="BK366" s="4"/>
      <c r="BL366" s="37"/>
      <c r="BM366" s="37"/>
      <c r="BN366" s="37"/>
      <c r="BO366" s="39"/>
      <c r="BP366" s="37"/>
      <c r="BQ366" s="37"/>
      <c r="BR366" s="37"/>
      <c r="BS366" s="31"/>
    </row>
    <row r="367" spans="8:71" s="2" customFormat="1" x14ac:dyDescent="0.2">
      <c r="H367" s="5"/>
      <c r="M367" s="64"/>
      <c r="Q367" s="64"/>
      <c r="R367" s="37"/>
      <c r="S367" s="37"/>
      <c r="T367" s="37"/>
      <c r="U367" s="63"/>
      <c r="V367" s="37"/>
      <c r="Y367" s="5"/>
      <c r="AC367" s="5"/>
      <c r="AG367" s="5"/>
      <c r="AK367" s="5"/>
      <c r="AL367" s="37"/>
      <c r="AM367" s="37"/>
      <c r="AN367" s="37"/>
      <c r="AO367" s="38"/>
      <c r="AP367" s="5"/>
      <c r="AQ367" s="5"/>
      <c r="AU367" s="4"/>
      <c r="AY367" s="4"/>
      <c r="AZ367" s="37"/>
      <c r="BA367" s="37"/>
      <c r="BB367" s="37"/>
      <c r="BC367" s="39"/>
      <c r="BD367" s="37"/>
      <c r="BG367" s="4"/>
      <c r="BK367" s="4"/>
      <c r="BL367" s="37"/>
      <c r="BM367" s="37"/>
      <c r="BN367" s="37"/>
      <c r="BO367" s="39"/>
      <c r="BP367" s="37"/>
      <c r="BQ367" s="37"/>
      <c r="BR367" s="37"/>
      <c r="BS367" s="31"/>
    </row>
    <row r="368" spans="8:71" s="2" customFormat="1" x14ac:dyDescent="0.2">
      <c r="H368" s="5"/>
      <c r="M368" s="64"/>
      <c r="Q368" s="64"/>
      <c r="R368" s="37"/>
      <c r="S368" s="37"/>
      <c r="T368" s="37"/>
      <c r="U368" s="63"/>
      <c r="V368" s="37"/>
      <c r="Y368" s="5"/>
      <c r="AC368" s="5"/>
      <c r="AG368" s="5"/>
      <c r="AK368" s="5"/>
      <c r="AL368" s="37"/>
      <c r="AM368" s="37"/>
      <c r="AN368" s="37"/>
      <c r="AO368" s="38"/>
      <c r="AP368" s="5"/>
      <c r="AQ368" s="5"/>
      <c r="AU368" s="4"/>
      <c r="AY368" s="4"/>
      <c r="AZ368" s="37"/>
      <c r="BA368" s="37"/>
      <c r="BB368" s="37"/>
      <c r="BC368" s="39"/>
      <c r="BD368" s="37"/>
      <c r="BG368" s="4"/>
      <c r="BK368" s="4"/>
      <c r="BL368" s="37"/>
      <c r="BM368" s="37"/>
      <c r="BN368" s="37"/>
      <c r="BO368" s="39"/>
      <c r="BP368" s="37"/>
      <c r="BQ368" s="37"/>
      <c r="BR368" s="37"/>
      <c r="BS368" s="31"/>
    </row>
    <row r="369" spans="8:71" s="2" customFormat="1" x14ac:dyDescent="0.2">
      <c r="H369" s="5"/>
      <c r="M369" s="64"/>
      <c r="Q369" s="64"/>
      <c r="R369" s="37"/>
      <c r="S369" s="37"/>
      <c r="T369" s="37"/>
      <c r="U369" s="63"/>
      <c r="V369" s="37"/>
      <c r="Y369" s="5"/>
      <c r="AC369" s="5"/>
      <c r="AG369" s="5"/>
      <c r="AK369" s="5"/>
      <c r="AL369" s="37"/>
      <c r="AM369" s="37"/>
      <c r="AN369" s="37"/>
      <c r="AO369" s="38"/>
      <c r="AP369" s="5"/>
      <c r="AQ369" s="5"/>
      <c r="AU369" s="4"/>
      <c r="AY369" s="4"/>
      <c r="AZ369" s="37"/>
      <c r="BA369" s="37"/>
      <c r="BB369" s="37"/>
      <c r="BC369" s="39"/>
      <c r="BD369" s="37"/>
      <c r="BG369" s="4"/>
      <c r="BK369" s="4"/>
      <c r="BL369" s="37"/>
      <c r="BM369" s="37"/>
      <c r="BN369" s="37"/>
      <c r="BO369" s="39"/>
      <c r="BP369" s="37"/>
      <c r="BQ369" s="37"/>
      <c r="BR369" s="37"/>
      <c r="BS369" s="31"/>
    </row>
    <row r="370" spans="8:71" s="2" customFormat="1" x14ac:dyDescent="0.2">
      <c r="H370" s="5"/>
      <c r="M370" s="64"/>
      <c r="Q370" s="64"/>
      <c r="R370" s="37"/>
      <c r="S370" s="37"/>
      <c r="T370" s="37"/>
      <c r="U370" s="63"/>
      <c r="V370" s="37"/>
      <c r="Y370" s="5"/>
      <c r="AC370" s="5"/>
      <c r="AG370" s="5"/>
      <c r="AK370" s="5"/>
      <c r="AL370" s="37"/>
      <c r="AM370" s="37"/>
      <c r="AN370" s="37"/>
      <c r="AO370" s="38"/>
      <c r="AP370" s="5"/>
      <c r="AQ370" s="5"/>
      <c r="AU370" s="4"/>
      <c r="AY370" s="4"/>
      <c r="AZ370" s="37"/>
      <c r="BA370" s="37"/>
      <c r="BB370" s="37"/>
      <c r="BC370" s="39"/>
      <c r="BD370" s="37"/>
      <c r="BG370" s="4"/>
      <c r="BK370" s="4"/>
      <c r="BL370" s="37"/>
      <c r="BM370" s="37"/>
      <c r="BN370" s="37"/>
      <c r="BO370" s="39"/>
      <c r="BP370" s="37"/>
      <c r="BQ370" s="37"/>
      <c r="BR370" s="37"/>
      <c r="BS370" s="31"/>
    </row>
    <row r="371" spans="8:71" s="2" customFormat="1" x14ac:dyDescent="0.2">
      <c r="H371" s="5"/>
      <c r="M371" s="64"/>
      <c r="Q371" s="64"/>
      <c r="R371" s="37"/>
      <c r="S371" s="37"/>
      <c r="T371" s="37"/>
      <c r="U371" s="63"/>
      <c r="V371" s="37"/>
      <c r="Y371" s="5"/>
      <c r="AC371" s="5"/>
      <c r="AG371" s="5"/>
      <c r="AK371" s="5"/>
      <c r="AL371" s="37"/>
      <c r="AM371" s="37"/>
      <c r="AN371" s="37"/>
      <c r="AO371" s="38"/>
      <c r="AP371" s="5"/>
      <c r="AQ371" s="5"/>
      <c r="AU371" s="4"/>
      <c r="AY371" s="4"/>
      <c r="AZ371" s="37"/>
      <c r="BA371" s="37"/>
      <c r="BB371" s="37"/>
      <c r="BC371" s="39"/>
      <c r="BD371" s="37"/>
      <c r="BG371" s="4"/>
      <c r="BK371" s="4"/>
      <c r="BL371" s="37"/>
      <c r="BM371" s="37"/>
      <c r="BN371" s="37"/>
      <c r="BO371" s="39"/>
      <c r="BP371" s="37"/>
      <c r="BQ371" s="37"/>
      <c r="BR371" s="37"/>
      <c r="BS371" s="31"/>
    </row>
    <row r="372" spans="8:71" s="2" customFormat="1" x14ac:dyDescent="0.2">
      <c r="H372" s="5"/>
      <c r="M372" s="64"/>
      <c r="Q372" s="64"/>
      <c r="R372" s="37"/>
      <c r="S372" s="37"/>
      <c r="T372" s="37"/>
      <c r="U372" s="63"/>
      <c r="V372" s="37"/>
      <c r="Y372" s="5"/>
      <c r="AC372" s="5"/>
      <c r="AG372" s="5"/>
      <c r="AK372" s="5"/>
      <c r="AL372" s="37"/>
      <c r="AM372" s="37"/>
      <c r="AN372" s="37"/>
      <c r="AO372" s="38"/>
      <c r="AP372" s="5"/>
      <c r="AQ372" s="5"/>
      <c r="AU372" s="4"/>
      <c r="AY372" s="4"/>
      <c r="AZ372" s="37"/>
      <c r="BA372" s="37"/>
      <c r="BB372" s="37"/>
      <c r="BC372" s="39"/>
      <c r="BD372" s="37"/>
      <c r="BG372" s="4"/>
      <c r="BK372" s="4"/>
      <c r="BL372" s="37"/>
      <c r="BM372" s="37"/>
      <c r="BN372" s="37"/>
      <c r="BO372" s="39"/>
      <c r="BP372" s="37"/>
      <c r="BQ372" s="37"/>
      <c r="BR372" s="37"/>
      <c r="BS372" s="31"/>
    </row>
    <row r="373" spans="8:71" s="2" customFormat="1" x14ac:dyDescent="0.2">
      <c r="H373" s="5"/>
      <c r="M373" s="64"/>
      <c r="Q373" s="64"/>
      <c r="R373" s="37"/>
      <c r="S373" s="37"/>
      <c r="T373" s="37"/>
      <c r="U373" s="63"/>
      <c r="V373" s="37"/>
      <c r="Y373" s="5"/>
      <c r="AC373" s="5"/>
      <c r="AG373" s="5"/>
      <c r="AK373" s="5"/>
      <c r="AL373" s="37"/>
      <c r="AM373" s="37"/>
      <c r="AN373" s="37"/>
      <c r="AO373" s="38"/>
      <c r="AP373" s="5"/>
      <c r="AQ373" s="5"/>
      <c r="AU373" s="4"/>
      <c r="AY373" s="4"/>
      <c r="AZ373" s="37"/>
      <c r="BA373" s="37"/>
      <c r="BB373" s="37"/>
      <c r="BC373" s="39"/>
      <c r="BD373" s="37"/>
      <c r="BG373" s="4"/>
      <c r="BK373" s="4"/>
      <c r="BL373" s="37"/>
      <c r="BM373" s="37"/>
      <c r="BN373" s="37"/>
      <c r="BO373" s="39"/>
      <c r="BP373" s="37"/>
      <c r="BQ373" s="37"/>
      <c r="BR373" s="37"/>
      <c r="BS373" s="31"/>
    </row>
    <row r="374" spans="8:71" s="2" customFormat="1" x14ac:dyDescent="0.2">
      <c r="H374" s="5"/>
      <c r="M374" s="64"/>
      <c r="Q374" s="64"/>
      <c r="R374" s="37"/>
      <c r="S374" s="37"/>
      <c r="T374" s="37"/>
      <c r="U374" s="63"/>
      <c r="V374" s="37"/>
      <c r="Y374" s="5"/>
      <c r="AC374" s="5"/>
      <c r="AG374" s="5"/>
      <c r="AK374" s="5"/>
      <c r="AL374" s="37"/>
      <c r="AM374" s="37"/>
      <c r="AN374" s="37"/>
      <c r="AO374" s="38"/>
      <c r="AP374" s="5"/>
      <c r="AQ374" s="5"/>
      <c r="AU374" s="4"/>
      <c r="AY374" s="4"/>
      <c r="AZ374" s="37"/>
      <c r="BA374" s="37"/>
      <c r="BB374" s="37"/>
      <c r="BC374" s="39"/>
      <c r="BD374" s="37"/>
      <c r="BG374" s="4"/>
      <c r="BK374" s="4"/>
      <c r="BL374" s="37"/>
      <c r="BM374" s="37"/>
      <c r="BN374" s="37"/>
      <c r="BO374" s="39"/>
      <c r="BP374" s="37"/>
      <c r="BQ374" s="37"/>
      <c r="BR374" s="37"/>
      <c r="BS374" s="31"/>
    </row>
    <row r="375" spans="8:71" s="2" customFormat="1" x14ac:dyDescent="0.2">
      <c r="H375" s="5"/>
      <c r="M375" s="64"/>
      <c r="Q375" s="64"/>
      <c r="R375" s="37"/>
      <c r="S375" s="37"/>
      <c r="T375" s="37"/>
      <c r="U375" s="63"/>
      <c r="V375" s="37"/>
      <c r="Y375" s="5"/>
      <c r="AC375" s="5"/>
      <c r="AG375" s="5"/>
      <c r="AK375" s="5"/>
      <c r="AL375" s="37"/>
      <c r="AM375" s="37"/>
      <c r="AN375" s="37"/>
      <c r="AO375" s="38"/>
      <c r="AP375" s="5"/>
      <c r="AQ375" s="5"/>
      <c r="AU375" s="4"/>
      <c r="AY375" s="4"/>
      <c r="AZ375" s="37"/>
      <c r="BA375" s="37"/>
      <c r="BB375" s="37"/>
      <c r="BC375" s="39"/>
      <c r="BD375" s="37"/>
      <c r="BG375" s="4"/>
      <c r="BK375" s="4"/>
      <c r="BL375" s="37"/>
      <c r="BM375" s="37"/>
      <c r="BN375" s="37"/>
      <c r="BO375" s="39"/>
      <c r="BP375" s="37"/>
      <c r="BQ375" s="37"/>
      <c r="BR375" s="37"/>
      <c r="BS375" s="31"/>
    </row>
    <row r="376" spans="8:71" s="2" customFormat="1" x14ac:dyDescent="0.2">
      <c r="H376" s="5"/>
      <c r="M376" s="64"/>
      <c r="Q376" s="64"/>
      <c r="R376" s="37"/>
      <c r="S376" s="37"/>
      <c r="T376" s="37"/>
      <c r="U376" s="63"/>
      <c r="V376" s="37"/>
      <c r="Y376" s="5"/>
      <c r="AC376" s="5"/>
      <c r="AG376" s="5"/>
      <c r="AK376" s="5"/>
      <c r="AL376" s="37"/>
      <c r="AM376" s="37"/>
      <c r="AN376" s="37"/>
      <c r="AO376" s="38"/>
      <c r="AP376" s="5"/>
      <c r="AQ376" s="5"/>
      <c r="AU376" s="4"/>
      <c r="AY376" s="4"/>
      <c r="AZ376" s="37"/>
      <c r="BA376" s="37"/>
      <c r="BB376" s="37"/>
      <c r="BC376" s="39"/>
      <c r="BD376" s="37"/>
      <c r="BG376" s="4"/>
      <c r="BK376" s="4"/>
      <c r="BL376" s="37"/>
      <c r="BM376" s="37"/>
      <c r="BN376" s="37"/>
      <c r="BO376" s="39"/>
      <c r="BP376" s="37"/>
      <c r="BQ376" s="37"/>
      <c r="BR376" s="37"/>
      <c r="BS376" s="31"/>
    </row>
    <row r="377" spans="8:71" s="2" customFormat="1" x14ac:dyDescent="0.2">
      <c r="H377" s="5"/>
      <c r="M377" s="64"/>
      <c r="Q377" s="64"/>
      <c r="R377" s="37"/>
      <c r="S377" s="37"/>
      <c r="T377" s="37"/>
      <c r="U377" s="63"/>
      <c r="V377" s="37"/>
      <c r="Y377" s="5"/>
      <c r="AC377" s="5"/>
      <c r="AG377" s="5"/>
      <c r="AK377" s="5"/>
      <c r="AL377" s="37"/>
      <c r="AM377" s="37"/>
      <c r="AN377" s="37"/>
      <c r="AO377" s="38"/>
      <c r="AP377" s="5"/>
      <c r="AQ377" s="5"/>
      <c r="AU377" s="4"/>
      <c r="AY377" s="4"/>
      <c r="AZ377" s="37"/>
      <c r="BA377" s="37"/>
      <c r="BB377" s="37"/>
      <c r="BC377" s="39"/>
      <c r="BD377" s="37"/>
      <c r="BG377" s="4"/>
      <c r="BK377" s="4"/>
      <c r="BL377" s="37"/>
      <c r="BM377" s="37"/>
      <c r="BN377" s="37"/>
      <c r="BO377" s="39"/>
      <c r="BP377" s="37"/>
      <c r="BQ377" s="37"/>
      <c r="BR377" s="37"/>
      <c r="BS377" s="31"/>
    </row>
    <row r="378" spans="8:71" s="2" customFormat="1" x14ac:dyDescent="0.2">
      <c r="H378" s="5"/>
      <c r="M378" s="64"/>
      <c r="Q378" s="64"/>
      <c r="R378" s="37"/>
      <c r="S378" s="37"/>
      <c r="T378" s="37"/>
      <c r="U378" s="63"/>
      <c r="V378" s="37"/>
      <c r="Y378" s="5"/>
      <c r="AC378" s="5"/>
      <c r="AG378" s="5"/>
      <c r="AK378" s="5"/>
      <c r="AL378" s="37"/>
      <c r="AM378" s="37"/>
      <c r="AN378" s="37"/>
      <c r="AO378" s="38"/>
      <c r="AP378" s="5"/>
      <c r="AQ378" s="5"/>
      <c r="AU378" s="4"/>
      <c r="AY378" s="4"/>
      <c r="AZ378" s="37"/>
      <c r="BA378" s="37"/>
      <c r="BB378" s="37"/>
      <c r="BC378" s="39"/>
      <c r="BD378" s="37"/>
      <c r="BG378" s="4"/>
      <c r="BK378" s="4"/>
      <c r="BL378" s="37"/>
      <c r="BM378" s="37"/>
      <c r="BN378" s="37"/>
      <c r="BO378" s="39"/>
      <c r="BP378" s="37"/>
      <c r="BQ378" s="37"/>
      <c r="BR378" s="37"/>
      <c r="BS378" s="31"/>
    </row>
    <row r="379" spans="8:71" s="2" customFormat="1" x14ac:dyDescent="0.2">
      <c r="H379" s="5"/>
      <c r="M379" s="64"/>
      <c r="Q379" s="64"/>
      <c r="R379" s="37"/>
      <c r="S379" s="37"/>
      <c r="T379" s="37"/>
      <c r="U379" s="63"/>
      <c r="V379" s="37"/>
      <c r="Y379" s="5"/>
      <c r="AC379" s="5"/>
      <c r="AG379" s="5"/>
      <c r="AK379" s="5"/>
      <c r="AL379" s="37"/>
      <c r="AM379" s="37"/>
      <c r="AN379" s="37"/>
      <c r="AO379" s="38"/>
      <c r="AP379" s="5"/>
      <c r="AQ379" s="5"/>
      <c r="AU379" s="4"/>
      <c r="AY379" s="4"/>
      <c r="AZ379" s="37"/>
      <c r="BA379" s="37"/>
      <c r="BB379" s="37"/>
      <c r="BC379" s="39"/>
      <c r="BD379" s="37"/>
      <c r="BG379" s="4"/>
      <c r="BK379" s="4"/>
      <c r="BL379" s="37"/>
      <c r="BM379" s="37"/>
      <c r="BN379" s="37"/>
      <c r="BO379" s="39"/>
      <c r="BP379" s="37"/>
      <c r="BQ379" s="37"/>
      <c r="BR379" s="37"/>
      <c r="BS379" s="31"/>
    </row>
    <row r="380" spans="8:71" s="2" customFormat="1" x14ac:dyDescent="0.2">
      <c r="H380" s="5"/>
      <c r="M380" s="64"/>
      <c r="Q380" s="64"/>
      <c r="R380" s="37"/>
      <c r="S380" s="37"/>
      <c r="T380" s="37"/>
      <c r="U380" s="63"/>
      <c r="V380" s="37"/>
      <c r="Y380" s="5"/>
      <c r="AC380" s="5"/>
      <c r="AG380" s="5"/>
      <c r="AK380" s="5"/>
      <c r="AL380" s="37"/>
      <c r="AM380" s="37"/>
      <c r="AN380" s="37"/>
      <c r="AO380" s="38"/>
      <c r="AP380" s="5"/>
      <c r="AQ380" s="5"/>
      <c r="AU380" s="4"/>
      <c r="AY380" s="4"/>
      <c r="AZ380" s="37"/>
      <c r="BA380" s="37"/>
      <c r="BB380" s="37"/>
      <c r="BC380" s="39"/>
      <c r="BD380" s="37"/>
      <c r="BG380" s="4"/>
      <c r="BK380" s="4"/>
      <c r="BL380" s="37"/>
      <c r="BM380" s="37"/>
      <c r="BN380" s="37"/>
      <c r="BO380" s="39"/>
      <c r="BP380" s="37"/>
      <c r="BQ380" s="37"/>
      <c r="BR380" s="37"/>
      <c r="BS380" s="31"/>
    </row>
    <row r="381" spans="8:71" s="2" customFormat="1" x14ac:dyDescent="0.2">
      <c r="H381" s="5"/>
      <c r="M381" s="64"/>
      <c r="Q381" s="64"/>
      <c r="R381" s="37"/>
      <c r="S381" s="37"/>
      <c r="T381" s="37"/>
      <c r="U381" s="63"/>
      <c r="V381" s="37"/>
      <c r="Y381" s="5"/>
      <c r="AC381" s="5"/>
      <c r="AG381" s="5"/>
      <c r="AK381" s="5"/>
      <c r="AL381" s="37"/>
      <c r="AM381" s="37"/>
      <c r="AN381" s="37"/>
      <c r="AO381" s="38"/>
      <c r="AP381" s="5"/>
      <c r="AQ381" s="5"/>
      <c r="AU381" s="4"/>
      <c r="AY381" s="4"/>
      <c r="AZ381" s="37"/>
      <c r="BA381" s="37"/>
      <c r="BB381" s="37"/>
      <c r="BC381" s="39"/>
      <c r="BD381" s="37"/>
      <c r="BG381" s="4"/>
      <c r="BK381" s="4"/>
      <c r="BL381" s="37"/>
      <c r="BM381" s="37"/>
      <c r="BN381" s="37"/>
      <c r="BO381" s="39"/>
      <c r="BP381" s="37"/>
      <c r="BQ381" s="37"/>
      <c r="BR381" s="37"/>
      <c r="BS381" s="31"/>
    </row>
    <row r="382" spans="8:71" s="2" customFormat="1" x14ac:dyDescent="0.2">
      <c r="H382" s="5"/>
      <c r="M382" s="64"/>
      <c r="Q382" s="64"/>
      <c r="R382" s="37"/>
      <c r="S382" s="37"/>
      <c r="T382" s="37"/>
      <c r="U382" s="63"/>
      <c r="V382" s="37"/>
      <c r="Y382" s="5"/>
      <c r="AC382" s="5"/>
      <c r="AG382" s="5"/>
      <c r="AK382" s="5"/>
      <c r="AL382" s="37"/>
      <c r="AM382" s="37"/>
      <c r="AN382" s="37"/>
      <c r="AO382" s="38"/>
      <c r="AP382" s="5"/>
      <c r="AQ382" s="5"/>
      <c r="AU382" s="4"/>
      <c r="AY382" s="4"/>
      <c r="AZ382" s="37"/>
      <c r="BA382" s="37"/>
      <c r="BB382" s="37"/>
      <c r="BC382" s="39"/>
      <c r="BD382" s="37"/>
      <c r="BG382" s="4"/>
      <c r="BK382" s="4"/>
      <c r="BL382" s="37"/>
      <c r="BM382" s="37"/>
      <c r="BN382" s="37"/>
      <c r="BO382" s="39"/>
      <c r="BP382" s="37"/>
      <c r="BQ382" s="37"/>
      <c r="BR382" s="37"/>
      <c r="BS382" s="31"/>
    </row>
    <row r="383" spans="8:71" s="2" customFormat="1" x14ac:dyDescent="0.2">
      <c r="H383" s="5"/>
      <c r="M383" s="64"/>
      <c r="Q383" s="64"/>
      <c r="R383" s="37"/>
      <c r="S383" s="37"/>
      <c r="T383" s="37"/>
      <c r="U383" s="63"/>
      <c r="V383" s="37"/>
      <c r="Y383" s="5"/>
      <c r="AC383" s="5"/>
      <c r="AG383" s="5"/>
      <c r="AK383" s="5"/>
      <c r="AL383" s="37"/>
      <c r="AM383" s="37"/>
      <c r="AN383" s="37"/>
      <c r="AO383" s="38"/>
      <c r="AP383" s="5"/>
      <c r="AQ383" s="5"/>
      <c r="AU383" s="4"/>
      <c r="AY383" s="4"/>
      <c r="AZ383" s="37"/>
      <c r="BA383" s="37"/>
      <c r="BB383" s="37"/>
      <c r="BC383" s="39"/>
      <c r="BD383" s="37"/>
      <c r="BG383" s="4"/>
      <c r="BK383" s="4"/>
      <c r="BL383" s="37"/>
      <c r="BM383" s="37"/>
      <c r="BN383" s="37"/>
      <c r="BO383" s="39"/>
      <c r="BP383" s="37"/>
      <c r="BQ383" s="37"/>
      <c r="BR383" s="37"/>
      <c r="BS383" s="31"/>
    </row>
    <row r="384" spans="8:71" s="2" customFormat="1" x14ac:dyDescent="0.2">
      <c r="H384" s="5"/>
      <c r="M384" s="64"/>
      <c r="Q384" s="64"/>
      <c r="R384" s="37"/>
      <c r="S384" s="37"/>
      <c r="T384" s="37"/>
      <c r="U384" s="63"/>
      <c r="V384" s="37"/>
      <c r="Y384" s="5"/>
      <c r="AC384" s="5"/>
      <c r="AG384" s="5"/>
      <c r="AK384" s="5"/>
      <c r="AL384" s="37"/>
      <c r="AM384" s="37"/>
      <c r="AN384" s="37"/>
      <c r="AO384" s="38"/>
      <c r="AP384" s="5"/>
      <c r="AQ384" s="5"/>
      <c r="AU384" s="4"/>
      <c r="AY384" s="4"/>
      <c r="AZ384" s="37"/>
      <c r="BA384" s="37"/>
      <c r="BB384" s="37"/>
      <c r="BC384" s="39"/>
      <c r="BD384" s="37"/>
      <c r="BG384" s="4"/>
      <c r="BK384" s="4"/>
      <c r="BL384" s="37"/>
      <c r="BM384" s="37"/>
      <c r="BN384" s="37"/>
      <c r="BO384" s="39"/>
      <c r="BP384" s="37"/>
      <c r="BQ384" s="37"/>
      <c r="BR384" s="37"/>
      <c r="BS384" s="31"/>
    </row>
    <row r="385" spans="8:71" s="2" customFormat="1" x14ac:dyDescent="0.2">
      <c r="H385" s="5"/>
      <c r="M385" s="64"/>
      <c r="Q385" s="64"/>
      <c r="R385" s="37"/>
      <c r="S385" s="37"/>
      <c r="T385" s="37"/>
      <c r="U385" s="63"/>
      <c r="V385" s="37"/>
      <c r="Y385" s="5"/>
      <c r="AC385" s="5"/>
      <c r="AG385" s="5"/>
      <c r="AK385" s="5"/>
      <c r="AL385" s="37"/>
      <c r="AM385" s="37"/>
      <c r="AN385" s="37"/>
      <c r="AO385" s="38"/>
      <c r="AP385" s="5"/>
      <c r="AQ385" s="5"/>
      <c r="AU385" s="4"/>
      <c r="AY385" s="4"/>
      <c r="AZ385" s="37"/>
      <c r="BA385" s="37"/>
      <c r="BB385" s="37"/>
      <c r="BC385" s="39"/>
      <c r="BD385" s="37"/>
      <c r="BG385" s="4"/>
      <c r="BK385" s="4"/>
      <c r="BL385" s="37"/>
      <c r="BM385" s="37"/>
      <c r="BN385" s="37"/>
      <c r="BO385" s="39"/>
      <c r="BP385" s="37"/>
      <c r="BQ385" s="37"/>
      <c r="BR385" s="37"/>
      <c r="BS385" s="31"/>
    </row>
    <row r="386" spans="8:71" s="2" customFormat="1" x14ac:dyDescent="0.2">
      <c r="H386" s="5"/>
      <c r="M386" s="64"/>
      <c r="Q386" s="64"/>
      <c r="R386" s="37"/>
      <c r="S386" s="37"/>
      <c r="T386" s="37"/>
      <c r="U386" s="63"/>
      <c r="V386" s="37"/>
      <c r="Y386" s="5"/>
      <c r="AC386" s="5"/>
      <c r="AG386" s="5"/>
      <c r="AK386" s="5"/>
      <c r="AL386" s="37"/>
      <c r="AM386" s="37"/>
      <c r="AN386" s="37"/>
      <c r="AO386" s="38"/>
      <c r="AP386" s="5"/>
      <c r="AQ386" s="5"/>
      <c r="AU386" s="4"/>
      <c r="AY386" s="4"/>
      <c r="AZ386" s="37"/>
      <c r="BA386" s="37"/>
      <c r="BB386" s="37"/>
      <c r="BC386" s="39"/>
      <c r="BD386" s="37"/>
      <c r="BG386" s="4"/>
      <c r="BK386" s="4"/>
      <c r="BL386" s="37"/>
      <c r="BM386" s="37"/>
      <c r="BN386" s="37"/>
      <c r="BO386" s="39"/>
      <c r="BP386" s="37"/>
      <c r="BQ386" s="37"/>
      <c r="BR386" s="37"/>
      <c r="BS386" s="31"/>
    </row>
    <row r="387" spans="8:71" s="2" customFormat="1" x14ac:dyDescent="0.2">
      <c r="H387" s="5"/>
      <c r="M387" s="64"/>
      <c r="Q387" s="64"/>
      <c r="R387" s="37"/>
      <c r="S387" s="37"/>
      <c r="T387" s="37"/>
      <c r="U387" s="63"/>
      <c r="V387" s="37"/>
      <c r="Y387" s="5"/>
      <c r="AC387" s="5"/>
      <c r="AG387" s="5"/>
      <c r="AK387" s="5"/>
      <c r="AL387" s="37"/>
      <c r="AM387" s="37"/>
      <c r="AN387" s="37"/>
      <c r="AO387" s="38"/>
      <c r="AP387" s="5"/>
      <c r="AQ387" s="5"/>
      <c r="AU387" s="4"/>
      <c r="AY387" s="4"/>
      <c r="AZ387" s="37"/>
      <c r="BA387" s="37"/>
      <c r="BB387" s="37"/>
      <c r="BC387" s="39"/>
      <c r="BD387" s="37"/>
      <c r="BG387" s="4"/>
      <c r="BK387" s="4"/>
      <c r="BL387" s="37"/>
      <c r="BM387" s="37"/>
      <c r="BN387" s="37"/>
      <c r="BO387" s="39"/>
      <c r="BP387" s="37"/>
      <c r="BQ387" s="37"/>
      <c r="BR387" s="37"/>
      <c r="BS387" s="31"/>
    </row>
    <row r="388" spans="8:71" s="2" customFormat="1" x14ac:dyDescent="0.2">
      <c r="H388" s="5"/>
      <c r="M388" s="64"/>
      <c r="Q388" s="64"/>
      <c r="R388" s="37"/>
      <c r="S388" s="37"/>
      <c r="T388" s="37"/>
      <c r="U388" s="63"/>
      <c r="V388" s="37"/>
      <c r="Y388" s="5"/>
      <c r="AC388" s="5"/>
      <c r="AG388" s="5"/>
      <c r="AK388" s="5"/>
      <c r="AL388" s="37"/>
      <c r="AM388" s="37"/>
      <c r="AN388" s="37"/>
      <c r="AO388" s="38"/>
      <c r="AP388" s="5"/>
      <c r="AQ388" s="5"/>
      <c r="AU388" s="4"/>
      <c r="AY388" s="4"/>
      <c r="AZ388" s="37"/>
      <c r="BA388" s="37"/>
      <c r="BB388" s="37"/>
      <c r="BC388" s="39"/>
      <c r="BD388" s="37"/>
      <c r="BG388" s="4"/>
      <c r="BK388" s="4"/>
      <c r="BL388" s="37"/>
      <c r="BM388" s="37"/>
      <c r="BN388" s="37"/>
      <c r="BO388" s="39"/>
      <c r="BP388" s="37"/>
      <c r="BQ388" s="37"/>
      <c r="BR388" s="37"/>
      <c r="BS388" s="31"/>
    </row>
    <row r="389" spans="8:71" s="2" customFormat="1" x14ac:dyDescent="0.2">
      <c r="H389" s="5"/>
      <c r="M389" s="64"/>
      <c r="Q389" s="64"/>
      <c r="R389" s="37"/>
      <c r="S389" s="37"/>
      <c r="T389" s="37"/>
      <c r="U389" s="63"/>
      <c r="V389" s="37"/>
      <c r="Y389" s="5"/>
      <c r="AC389" s="5"/>
      <c r="AG389" s="5"/>
      <c r="AK389" s="5"/>
      <c r="AL389" s="37"/>
      <c r="AM389" s="37"/>
      <c r="AN389" s="37"/>
      <c r="AO389" s="38"/>
      <c r="AP389" s="5"/>
      <c r="AQ389" s="5"/>
      <c r="AU389" s="4"/>
      <c r="AY389" s="4"/>
      <c r="AZ389" s="37"/>
      <c r="BA389" s="37"/>
      <c r="BB389" s="37"/>
      <c r="BC389" s="39"/>
      <c r="BD389" s="37"/>
      <c r="BG389" s="4"/>
      <c r="BK389" s="4"/>
      <c r="BL389" s="37"/>
      <c r="BM389" s="37"/>
      <c r="BN389" s="37"/>
      <c r="BO389" s="39"/>
      <c r="BP389" s="37"/>
      <c r="BQ389" s="37"/>
      <c r="BR389" s="37"/>
      <c r="BS389" s="31"/>
    </row>
    <row r="390" spans="8:71" s="2" customFormat="1" x14ac:dyDescent="0.2">
      <c r="H390" s="5"/>
      <c r="M390" s="64"/>
      <c r="Q390" s="64"/>
      <c r="R390" s="37"/>
      <c r="S390" s="37"/>
      <c r="T390" s="37"/>
      <c r="U390" s="63"/>
      <c r="V390" s="37"/>
      <c r="Y390" s="5"/>
      <c r="AC390" s="5"/>
      <c r="AG390" s="5"/>
      <c r="AK390" s="5"/>
      <c r="AL390" s="37"/>
      <c r="AM390" s="37"/>
      <c r="AN390" s="37"/>
      <c r="AO390" s="38"/>
      <c r="AP390" s="5"/>
      <c r="AQ390" s="5"/>
      <c r="AU390" s="4"/>
      <c r="AY390" s="4"/>
      <c r="AZ390" s="37"/>
      <c r="BA390" s="37"/>
      <c r="BB390" s="37"/>
      <c r="BC390" s="39"/>
      <c r="BD390" s="37"/>
      <c r="BG390" s="4"/>
      <c r="BK390" s="4"/>
      <c r="BL390" s="37"/>
      <c r="BM390" s="37"/>
      <c r="BN390" s="37"/>
      <c r="BO390" s="39"/>
      <c r="BP390" s="37"/>
      <c r="BQ390" s="37"/>
      <c r="BR390" s="37"/>
      <c r="BS390" s="31"/>
    </row>
    <row r="391" spans="8:71" s="2" customFormat="1" x14ac:dyDescent="0.2">
      <c r="H391" s="5"/>
      <c r="M391" s="64"/>
      <c r="Q391" s="64"/>
      <c r="R391" s="37"/>
      <c r="S391" s="37"/>
      <c r="T391" s="37"/>
      <c r="U391" s="63"/>
      <c r="V391" s="37"/>
      <c r="Y391" s="5"/>
      <c r="AC391" s="5"/>
      <c r="AG391" s="5"/>
      <c r="AK391" s="5"/>
      <c r="AL391" s="37"/>
      <c r="AM391" s="37"/>
      <c r="AN391" s="37"/>
      <c r="AO391" s="38"/>
      <c r="AP391" s="5"/>
      <c r="AQ391" s="5"/>
      <c r="AU391" s="4"/>
      <c r="AY391" s="4"/>
      <c r="AZ391" s="37"/>
      <c r="BA391" s="37"/>
      <c r="BB391" s="37"/>
      <c r="BC391" s="39"/>
      <c r="BD391" s="37"/>
      <c r="BG391" s="4"/>
      <c r="BK391" s="4"/>
      <c r="BL391" s="37"/>
      <c r="BM391" s="37"/>
      <c r="BN391" s="37"/>
      <c r="BO391" s="39"/>
      <c r="BP391" s="37"/>
      <c r="BQ391" s="37"/>
      <c r="BR391" s="37"/>
      <c r="BS391" s="31"/>
    </row>
    <row r="392" spans="8:71" s="2" customFormat="1" x14ac:dyDescent="0.2">
      <c r="H392" s="5"/>
      <c r="M392" s="64"/>
      <c r="Q392" s="64"/>
      <c r="R392" s="37"/>
      <c r="S392" s="37"/>
      <c r="T392" s="37"/>
      <c r="U392" s="63"/>
      <c r="V392" s="37"/>
      <c r="Y392" s="5"/>
      <c r="AC392" s="5"/>
      <c r="AG392" s="5"/>
      <c r="AK392" s="5"/>
      <c r="AL392" s="37"/>
      <c r="AM392" s="37"/>
      <c r="AN392" s="37"/>
      <c r="AO392" s="38"/>
      <c r="AP392" s="5"/>
      <c r="AQ392" s="5"/>
      <c r="AU392" s="4"/>
      <c r="AY392" s="4"/>
      <c r="AZ392" s="37"/>
      <c r="BA392" s="37"/>
      <c r="BB392" s="37"/>
      <c r="BC392" s="39"/>
      <c r="BD392" s="37"/>
      <c r="BG392" s="4"/>
      <c r="BK392" s="4"/>
      <c r="BL392" s="37"/>
      <c r="BM392" s="37"/>
      <c r="BN392" s="37"/>
      <c r="BO392" s="39"/>
      <c r="BP392" s="37"/>
      <c r="BQ392" s="37"/>
      <c r="BR392" s="37"/>
      <c r="BS392" s="31"/>
    </row>
    <row r="393" spans="8:71" s="2" customFormat="1" x14ac:dyDescent="0.2">
      <c r="H393" s="5"/>
      <c r="M393" s="64"/>
      <c r="Q393" s="64"/>
      <c r="R393" s="37"/>
      <c r="S393" s="37"/>
      <c r="T393" s="37"/>
      <c r="U393" s="63"/>
      <c r="V393" s="37"/>
      <c r="Y393" s="5"/>
      <c r="AC393" s="5"/>
      <c r="AG393" s="5"/>
      <c r="AK393" s="5"/>
      <c r="AL393" s="37"/>
      <c r="AM393" s="37"/>
      <c r="AN393" s="37"/>
      <c r="AO393" s="38"/>
      <c r="AP393" s="5"/>
      <c r="AQ393" s="5"/>
      <c r="AU393" s="4"/>
      <c r="AY393" s="4"/>
      <c r="AZ393" s="37"/>
      <c r="BA393" s="37"/>
      <c r="BB393" s="37"/>
      <c r="BC393" s="39"/>
      <c r="BD393" s="37"/>
      <c r="BG393" s="4"/>
      <c r="BK393" s="4"/>
      <c r="BL393" s="37"/>
      <c r="BM393" s="37"/>
      <c r="BN393" s="37"/>
      <c r="BO393" s="39"/>
      <c r="BP393" s="37"/>
      <c r="BQ393" s="37"/>
      <c r="BR393" s="37"/>
      <c r="BS393" s="31"/>
    </row>
    <row r="394" spans="8:71" s="2" customFormat="1" x14ac:dyDescent="0.2">
      <c r="H394" s="5"/>
      <c r="M394" s="64"/>
      <c r="Q394" s="64"/>
      <c r="R394" s="37"/>
      <c r="S394" s="37"/>
      <c r="T394" s="37"/>
      <c r="U394" s="63"/>
      <c r="V394" s="37"/>
      <c r="Y394" s="5"/>
      <c r="AC394" s="5"/>
      <c r="AG394" s="5"/>
      <c r="AK394" s="5"/>
      <c r="AL394" s="37"/>
      <c r="AM394" s="37"/>
      <c r="AN394" s="37"/>
      <c r="AO394" s="38"/>
      <c r="AP394" s="5"/>
      <c r="AQ394" s="5"/>
      <c r="AU394" s="4"/>
      <c r="AY394" s="4"/>
      <c r="AZ394" s="37"/>
      <c r="BA394" s="37"/>
      <c r="BB394" s="37"/>
      <c r="BC394" s="39"/>
      <c r="BD394" s="37"/>
      <c r="BG394" s="4"/>
      <c r="BK394" s="4"/>
      <c r="BL394" s="37"/>
      <c r="BM394" s="37"/>
      <c r="BN394" s="37"/>
      <c r="BO394" s="39"/>
      <c r="BP394" s="37"/>
      <c r="BQ394" s="37"/>
      <c r="BR394" s="37"/>
      <c r="BS394" s="31"/>
    </row>
    <row r="395" spans="8:71" s="2" customFormat="1" x14ac:dyDescent="0.2">
      <c r="H395" s="5"/>
      <c r="M395" s="64"/>
      <c r="Q395" s="64"/>
      <c r="R395" s="37"/>
      <c r="S395" s="37"/>
      <c r="T395" s="37"/>
      <c r="U395" s="63"/>
      <c r="V395" s="37"/>
      <c r="Y395" s="5"/>
      <c r="AC395" s="5"/>
      <c r="AG395" s="5"/>
      <c r="AK395" s="5"/>
      <c r="AL395" s="37"/>
      <c r="AM395" s="37"/>
      <c r="AN395" s="37"/>
      <c r="AO395" s="38"/>
      <c r="AP395" s="5"/>
      <c r="AQ395" s="5"/>
      <c r="AU395" s="4"/>
      <c r="AY395" s="4"/>
      <c r="AZ395" s="37"/>
      <c r="BA395" s="37"/>
      <c r="BB395" s="37"/>
      <c r="BC395" s="39"/>
      <c r="BD395" s="37"/>
      <c r="BG395" s="4"/>
      <c r="BK395" s="4"/>
      <c r="BL395" s="37"/>
      <c r="BM395" s="37"/>
      <c r="BN395" s="37"/>
      <c r="BO395" s="39"/>
      <c r="BP395" s="37"/>
      <c r="BQ395" s="37"/>
      <c r="BR395" s="37"/>
      <c r="BS395" s="31"/>
    </row>
    <row r="396" spans="8:71" s="2" customFormat="1" x14ac:dyDescent="0.2">
      <c r="H396" s="5"/>
      <c r="M396" s="64"/>
      <c r="Q396" s="64"/>
      <c r="R396" s="37"/>
      <c r="S396" s="37"/>
      <c r="T396" s="37"/>
      <c r="U396" s="63"/>
      <c r="V396" s="37"/>
      <c r="Y396" s="5"/>
      <c r="AC396" s="5"/>
      <c r="AG396" s="5"/>
      <c r="AK396" s="5"/>
      <c r="AL396" s="37"/>
      <c r="AM396" s="37"/>
      <c r="AN396" s="37"/>
      <c r="AO396" s="38"/>
      <c r="AP396" s="5"/>
      <c r="AQ396" s="5"/>
      <c r="AU396" s="4"/>
      <c r="AY396" s="4"/>
      <c r="AZ396" s="37"/>
      <c r="BA396" s="37"/>
      <c r="BB396" s="37"/>
      <c r="BC396" s="39"/>
      <c r="BD396" s="37"/>
      <c r="BG396" s="4"/>
      <c r="BK396" s="4"/>
      <c r="BL396" s="37"/>
      <c r="BM396" s="37"/>
      <c r="BN396" s="37"/>
      <c r="BO396" s="39"/>
      <c r="BP396" s="37"/>
      <c r="BQ396" s="37"/>
      <c r="BR396" s="37"/>
      <c r="BS396" s="31"/>
    </row>
    <row r="397" spans="8:71" s="2" customFormat="1" x14ac:dyDescent="0.2">
      <c r="H397" s="5"/>
      <c r="M397" s="64"/>
      <c r="Q397" s="64"/>
      <c r="R397" s="37"/>
      <c r="S397" s="37"/>
      <c r="T397" s="37"/>
      <c r="U397" s="63"/>
      <c r="V397" s="37"/>
      <c r="Y397" s="5"/>
      <c r="AC397" s="5"/>
      <c r="AG397" s="5"/>
      <c r="AK397" s="5"/>
      <c r="AL397" s="37"/>
      <c r="AM397" s="37"/>
      <c r="AN397" s="37"/>
      <c r="AO397" s="38"/>
      <c r="AP397" s="5"/>
      <c r="AQ397" s="5"/>
      <c r="AU397" s="4"/>
      <c r="AY397" s="4"/>
      <c r="AZ397" s="37"/>
      <c r="BA397" s="37"/>
      <c r="BB397" s="37"/>
      <c r="BC397" s="39"/>
      <c r="BD397" s="37"/>
      <c r="BG397" s="4"/>
      <c r="BK397" s="4"/>
      <c r="BL397" s="37"/>
      <c r="BM397" s="37"/>
      <c r="BN397" s="37"/>
      <c r="BO397" s="39"/>
      <c r="BP397" s="37"/>
      <c r="BQ397" s="37"/>
      <c r="BR397" s="37"/>
      <c r="BS397" s="31"/>
    </row>
    <row r="398" spans="8:71" s="2" customFormat="1" x14ac:dyDescent="0.2">
      <c r="H398" s="5"/>
      <c r="M398" s="64"/>
      <c r="Q398" s="64"/>
      <c r="R398" s="37"/>
      <c r="S398" s="37"/>
      <c r="T398" s="37"/>
      <c r="U398" s="63"/>
      <c r="V398" s="37"/>
      <c r="Y398" s="5"/>
      <c r="AC398" s="5"/>
      <c r="AG398" s="5"/>
      <c r="AK398" s="5"/>
      <c r="AL398" s="37"/>
      <c r="AM398" s="37"/>
      <c r="AN398" s="37"/>
      <c r="AO398" s="38"/>
      <c r="AP398" s="5"/>
      <c r="AQ398" s="5"/>
      <c r="AU398" s="4"/>
      <c r="AY398" s="4"/>
      <c r="AZ398" s="37"/>
      <c r="BA398" s="37"/>
      <c r="BB398" s="37"/>
      <c r="BC398" s="39"/>
      <c r="BD398" s="37"/>
      <c r="BG398" s="4"/>
      <c r="BK398" s="4"/>
      <c r="BL398" s="37"/>
      <c r="BM398" s="37"/>
      <c r="BN398" s="37"/>
      <c r="BO398" s="39"/>
      <c r="BP398" s="37"/>
      <c r="BQ398" s="37"/>
      <c r="BR398" s="37"/>
      <c r="BS398" s="31"/>
    </row>
    <row r="399" spans="8:71" s="2" customFormat="1" x14ac:dyDescent="0.2">
      <c r="H399" s="5"/>
      <c r="M399" s="64"/>
      <c r="Q399" s="64"/>
      <c r="R399" s="37"/>
      <c r="S399" s="37"/>
      <c r="T399" s="37"/>
      <c r="U399" s="63"/>
      <c r="V399" s="37"/>
      <c r="Y399" s="5"/>
      <c r="AC399" s="5"/>
      <c r="AG399" s="5"/>
      <c r="AK399" s="5"/>
      <c r="AL399" s="37"/>
      <c r="AM399" s="37"/>
      <c r="AN399" s="37"/>
      <c r="AO399" s="38"/>
      <c r="AP399" s="5"/>
      <c r="AQ399" s="5"/>
      <c r="AU399" s="4"/>
      <c r="AY399" s="4"/>
      <c r="AZ399" s="37"/>
      <c r="BA399" s="37"/>
      <c r="BB399" s="37"/>
      <c r="BC399" s="39"/>
      <c r="BD399" s="37"/>
      <c r="BG399" s="4"/>
      <c r="BK399" s="4"/>
      <c r="BL399" s="37"/>
      <c r="BM399" s="37"/>
      <c r="BN399" s="37"/>
      <c r="BO399" s="39"/>
      <c r="BP399" s="37"/>
      <c r="BQ399" s="37"/>
      <c r="BR399" s="37"/>
      <c r="BS399" s="31"/>
    </row>
    <row r="400" spans="8:71" s="2" customFormat="1" x14ac:dyDescent="0.2">
      <c r="H400" s="5"/>
      <c r="M400" s="64"/>
      <c r="Q400" s="64"/>
      <c r="R400" s="37"/>
      <c r="S400" s="37"/>
      <c r="T400" s="37"/>
      <c r="U400" s="63"/>
      <c r="V400" s="37"/>
      <c r="Y400" s="5"/>
      <c r="AC400" s="5"/>
      <c r="AG400" s="5"/>
      <c r="AK400" s="5"/>
      <c r="AL400" s="37"/>
      <c r="AM400" s="37"/>
      <c r="AN400" s="37"/>
      <c r="AO400" s="38"/>
      <c r="AP400" s="5"/>
      <c r="AQ400" s="5"/>
      <c r="AU400" s="4"/>
      <c r="AY400" s="4"/>
      <c r="AZ400" s="37"/>
      <c r="BA400" s="37"/>
      <c r="BB400" s="37"/>
      <c r="BC400" s="39"/>
      <c r="BD400" s="37"/>
      <c r="BG400" s="4"/>
      <c r="BK400" s="4"/>
      <c r="BL400" s="37"/>
      <c r="BM400" s="37"/>
      <c r="BN400" s="37"/>
      <c r="BO400" s="39"/>
      <c r="BP400" s="37"/>
      <c r="BQ400" s="37"/>
      <c r="BR400" s="37"/>
      <c r="BS400" s="31"/>
    </row>
    <row r="401" spans="8:71" s="2" customFormat="1" x14ac:dyDescent="0.2">
      <c r="H401" s="5"/>
      <c r="M401" s="64"/>
      <c r="Q401" s="64"/>
      <c r="R401" s="37"/>
      <c r="S401" s="37"/>
      <c r="T401" s="37"/>
      <c r="U401" s="63"/>
      <c r="V401" s="37"/>
      <c r="Y401" s="5"/>
      <c r="AC401" s="5"/>
      <c r="AG401" s="5"/>
      <c r="AK401" s="5"/>
      <c r="AL401" s="37"/>
      <c r="AM401" s="37"/>
      <c r="AN401" s="37"/>
      <c r="AO401" s="38"/>
      <c r="AP401" s="5"/>
      <c r="AQ401" s="5"/>
      <c r="AU401" s="4"/>
      <c r="AY401" s="4"/>
      <c r="AZ401" s="37"/>
      <c r="BA401" s="37"/>
      <c r="BB401" s="37"/>
      <c r="BC401" s="39"/>
      <c r="BD401" s="37"/>
      <c r="BG401" s="4"/>
      <c r="BK401" s="4"/>
      <c r="BL401" s="37"/>
      <c r="BM401" s="37"/>
      <c r="BN401" s="37"/>
      <c r="BO401" s="39"/>
      <c r="BP401" s="37"/>
      <c r="BQ401" s="37"/>
      <c r="BR401" s="37"/>
      <c r="BS401" s="31"/>
    </row>
    <row r="402" spans="8:71" s="2" customFormat="1" x14ac:dyDescent="0.2">
      <c r="H402" s="5"/>
      <c r="M402" s="64"/>
      <c r="Q402" s="64"/>
      <c r="R402" s="37"/>
      <c r="S402" s="37"/>
      <c r="T402" s="37"/>
      <c r="U402" s="63"/>
      <c r="V402" s="37"/>
      <c r="Y402" s="5"/>
      <c r="AC402" s="5"/>
      <c r="AG402" s="5"/>
      <c r="AK402" s="5"/>
      <c r="AL402" s="37"/>
      <c r="AM402" s="37"/>
      <c r="AN402" s="37"/>
      <c r="AO402" s="38"/>
      <c r="AP402" s="5"/>
      <c r="AQ402" s="5"/>
      <c r="AU402" s="4"/>
      <c r="AY402" s="4"/>
      <c r="AZ402" s="37"/>
      <c r="BA402" s="37"/>
      <c r="BB402" s="37"/>
      <c r="BC402" s="39"/>
      <c r="BD402" s="37"/>
      <c r="BG402" s="4"/>
      <c r="BK402" s="4"/>
      <c r="BL402" s="37"/>
      <c r="BM402" s="37"/>
      <c r="BN402" s="37"/>
      <c r="BO402" s="39"/>
      <c r="BP402" s="37"/>
      <c r="BQ402" s="37"/>
      <c r="BR402" s="37"/>
      <c r="BS402" s="31"/>
    </row>
    <row r="403" spans="8:71" s="2" customFormat="1" x14ac:dyDescent="0.2">
      <c r="H403" s="5"/>
      <c r="M403" s="64"/>
      <c r="Q403" s="64"/>
      <c r="R403" s="37"/>
      <c r="S403" s="37"/>
      <c r="T403" s="37"/>
      <c r="U403" s="63"/>
      <c r="V403" s="37"/>
      <c r="Y403" s="5"/>
      <c r="AC403" s="5"/>
      <c r="AG403" s="5"/>
      <c r="AK403" s="5"/>
      <c r="AL403" s="37"/>
      <c r="AM403" s="37"/>
      <c r="AN403" s="37"/>
      <c r="AO403" s="38"/>
      <c r="AP403" s="5"/>
      <c r="AQ403" s="5"/>
      <c r="AU403" s="4"/>
      <c r="AY403" s="4"/>
      <c r="AZ403" s="37"/>
      <c r="BA403" s="37"/>
      <c r="BB403" s="37"/>
      <c r="BC403" s="39"/>
      <c r="BD403" s="37"/>
      <c r="BG403" s="4"/>
      <c r="BK403" s="4"/>
      <c r="BL403" s="37"/>
      <c r="BM403" s="37"/>
      <c r="BN403" s="37"/>
      <c r="BO403" s="39"/>
      <c r="BP403" s="37"/>
      <c r="BQ403" s="37"/>
      <c r="BR403" s="37"/>
      <c r="BS403" s="31"/>
    </row>
    <row r="404" spans="8:71" s="2" customFormat="1" x14ac:dyDescent="0.2">
      <c r="H404" s="5"/>
      <c r="M404" s="64"/>
      <c r="Q404" s="64"/>
      <c r="R404" s="37"/>
      <c r="S404" s="37"/>
      <c r="T404" s="37"/>
      <c r="U404" s="63"/>
      <c r="V404" s="37"/>
      <c r="Y404" s="5"/>
      <c r="AC404" s="5"/>
      <c r="AG404" s="5"/>
      <c r="AK404" s="5"/>
      <c r="AL404" s="37"/>
      <c r="AM404" s="37"/>
      <c r="AN404" s="37"/>
      <c r="AO404" s="38"/>
      <c r="AP404" s="5"/>
      <c r="AQ404" s="5"/>
      <c r="AU404" s="4"/>
      <c r="AY404" s="4"/>
      <c r="AZ404" s="37"/>
      <c r="BA404" s="37"/>
      <c r="BB404" s="37"/>
      <c r="BC404" s="39"/>
      <c r="BD404" s="37"/>
      <c r="BG404" s="4"/>
      <c r="BK404" s="4"/>
      <c r="BL404" s="37"/>
      <c r="BM404" s="37"/>
      <c r="BN404" s="37"/>
      <c r="BO404" s="39"/>
      <c r="BP404" s="37"/>
      <c r="BQ404" s="37"/>
      <c r="BR404" s="37"/>
      <c r="BS404" s="31"/>
    </row>
    <row r="405" spans="8:71" s="2" customFormat="1" x14ac:dyDescent="0.2">
      <c r="H405" s="5"/>
      <c r="M405" s="64"/>
      <c r="Q405" s="64"/>
      <c r="R405" s="37"/>
      <c r="S405" s="37"/>
      <c r="T405" s="37"/>
      <c r="U405" s="63"/>
      <c r="V405" s="37"/>
      <c r="Y405" s="5"/>
      <c r="AC405" s="5"/>
      <c r="AG405" s="5"/>
      <c r="AK405" s="5"/>
      <c r="AL405" s="37"/>
      <c r="AM405" s="37"/>
      <c r="AN405" s="37"/>
      <c r="AO405" s="38"/>
      <c r="AP405" s="5"/>
      <c r="AQ405" s="5"/>
      <c r="AU405" s="4"/>
      <c r="AY405" s="4"/>
      <c r="AZ405" s="37"/>
      <c r="BA405" s="37"/>
      <c r="BB405" s="37"/>
      <c r="BC405" s="39"/>
      <c r="BD405" s="37"/>
      <c r="BG405" s="4"/>
      <c r="BK405" s="4"/>
      <c r="BL405" s="37"/>
      <c r="BM405" s="37"/>
      <c r="BN405" s="37"/>
      <c r="BO405" s="39"/>
      <c r="BP405" s="37"/>
      <c r="BQ405" s="37"/>
      <c r="BR405" s="37"/>
      <c r="BS405" s="31"/>
    </row>
    <row r="406" spans="8:71" s="2" customFormat="1" x14ac:dyDescent="0.2">
      <c r="H406" s="5"/>
      <c r="M406" s="64"/>
      <c r="Q406" s="64"/>
      <c r="R406" s="37"/>
      <c r="S406" s="37"/>
      <c r="T406" s="37"/>
      <c r="U406" s="63"/>
      <c r="V406" s="37"/>
      <c r="Y406" s="5"/>
      <c r="AC406" s="5"/>
      <c r="AG406" s="5"/>
      <c r="AK406" s="5"/>
      <c r="AL406" s="37"/>
      <c r="AM406" s="37"/>
      <c r="AN406" s="37"/>
      <c r="AO406" s="38"/>
      <c r="AP406" s="5"/>
      <c r="AQ406" s="5"/>
      <c r="AU406" s="4"/>
      <c r="AY406" s="4"/>
      <c r="AZ406" s="37"/>
      <c r="BA406" s="37"/>
      <c r="BB406" s="37"/>
      <c r="BC406" s="39"/>
      <c r="BD406" s="37"/>
      <c r="BG406" s="4"/>
      <c r="BK406" s="4"/>
      <c r="BL406" s="37"/>
      <c r="BM406" s="37"/>
      <c r="BN406" s="37"/>
      <c r="BO406" s="39"/>
      <c r="BP406" s="37"/>
      <c r="BQ406" s="37"/>
      <c r="BR406" s="37"/>
      <c r="BS406" s="31"/>
    </row>
    <row r="407" spans="8:71" s="2" customFormat="1" x14ac:dyDescent="0.2">
      <c r="H407" s="5"/>
      <c r="M407" s="64"/>
      <c r="Q407" s="64"/>
      <c r="R407" s="37"/>
      <c r="S407" s="37"/>
      <c r="T407" s="37"/>
      <c r="U407" s="63"/>
      <c r="V407" s="37"/>
      <c r="Y407" s="5"/>
      <c r="AC407" s="5"/>
      <c r="AG407" s="5"/>
      <c r="AK407" s="5"/>
      <c r="AL407" s="37"/>
      <c r="AM407" s="37"/>
      <c r="AN407" s="37"/>
      <c r="AO407" s="38"/>
      <c r="AP407" s="5"/>
      <c r="AQ407" s="5"/>
      <c r="AU407" s="4"/>
      <c r="AY407" s="4"/>
      <c r="AZ407" s="37"/>
      <c r="BA407" s="37"/>
      <c r="BB407" s="37"/>
      <c r="BC407" s="39"/>
      <c r="BD407" s="37"/>
      <c r="BG407" s="4"/>
      <c r="BK407" s="4"/>
      <c r="BL407" s="37"/>
      <c r="BM407" s="37"/>
      <c r="BN407" s="37"/>
      <c r="BO407" s="39"/>
      <c r="BP407" s="37"/>
      <c r="BQ407" s="37"/>
      <c r="BR407" s="37"/>
      <c r="BS407" s="31"/>
    </row>
    <row r="408" spans="8:71" s="2" customFormat="1" x14ac:dyDescent="0.2">
      <c r="H408" s="5"/>
      <c r="M408" s="64"/>
      <c r="Q408" s="64"/>
      <c r="R408" s="37"/>
      <c r="S408" s="37"/>
      <c r="T408" s="37"/>
      <c r="U408" s="63"/>
      <c r="V408" s="37"/>
      <c r="Y408" s="5"/>
      <c r="AC408" s="5"/>
      <c r="AG408" s="5"/>
      <c r="AK408" s="5"/>
      <c r="AL408" s="37"/>
      <c r="AM408" s="37"/>
      <c r="AN408" s="37"/>
      <c r="AO408" s="38"/>
      <c r="AP408" s="5"/>
      <c r="AQ408" s="5"/>
      <c r="AU408" s="4"/>
      <c r="AY408" s="4"/>
      <c r="AZ408" s="37"/>
      <c r="BA408" s="37"/>
      <c r="BB408" s="37"/>
      <c r="BC408" s="39"/>
      <c r="BD408" s="37"/>
      <c r="BG408" s="4"/>
      <c r="BK408" s="4"/>
      <c r="BL408" s="37"/>
      <c r="BM408" s="37"/>
      <c r="BN408" s="37"/>
      <c r="BO408" s="39"/>
      <c r="BP408" s="37"/>
      <c r="BQ408" s="37"/>
      <c r="BR408" s="37"/>
      <c r="BS408" s="31"/>
    </row>
    <row r="409" spans="8:71" s="2" customFormat="1" x14ac:dyDescent="0.2">
      <c r="H409" s="5"/>
      <c r="M409" s="64"/>
      <c r="Q409" s="64"/>
      <c r="R409" s="37"/>
      <c r="S409" s="37"/>
      <c r="T409" s="37"/>
      <c r="U409" s="63"/>
      <c r="V409" s="37"/>
      <c r="Y409" s="5"/>
      <c r="AC409" s="5"/>
      <c r="AG409" s="5"/>
      <c r="AK409" s="5"/>
      <c r="AL409" s="37"/>
      <c r="AM409" s="37"/>
      <c r="AN409" s="37"/>
      <c r="AO409" s="38"/>
      <c r="AP409" s="5"/>
      <c r="AQ409" s="5"/>
      <c r="AU409" s="4"/>
      <c r="AY409" s="4"/>
      <c r="AZ409" s="37"/>
      <c r="BA409" s="37"/>
      <c r="BB409" s="37"/>
      <c r="BC409" s="39"/>
      <c r="BD409" s="37"/>
      <c r="BG409" s="4"/>
      <c r="BK409" s="4"/>
      <c r="BL409" s="37"/>
      <c r="BM409" s="37"/>
      <c r="BN409" s="37"/>
      <c r="BO409" s="39"/>
      <c r="BP409" s="37"/>
      <c r="BQ409" s="37"/>
      <c r="BR409" s="37"/>
      <c r="BS409" s="31"/>
    </row>
    <row r="410" spans="8:71" s="2" customFormat="1" x14ac:dyDescent="0.2">
      <c r="H410" s="5"/>
      <c r="M410" s="64"/>
      <c r="Q410" s="64"/>
      <c r="R410" s="37"/>
      <c r="S410" s="37"/>
      <c r="T410" s="37"/>
      <c r="U410" s="63"/>
      <c r="V410" s="37"/>
      <c r="Y410" s="5"/>
      <c r="AC410" s="5"/>
      <c r="AG410" s="5"/>
      <c r="AK410" s="5"/>
      <c r="AL410" s="37"/>
      <c r="AM410" s="37"/>
      <c r="AN410" s="37"/>
      <c r="AO410" s="38"/>
      <c r="AP410" s="5"/>
      <c r="AQ410" s="5"/>
      <c r="AU410" s="4"/>
      <c r="AY410" s="4"/>
      <c r="AZ410" s="37"/>
      <c r="BA410" s="37"/>
      <c r="BB410" s="37"/>
      <c r="BC410" s="39"/>
      <c r="BD410" s="37"/>
      <c r="BG410" s="4"/>
      <c r="BK410" s="4"/>
      <c r="BL410" s="37"/>
      <c r="BM410" s="37"/>
      <c r="BN410" s="37"/>
      <c r="BO410" s="39"/>
      <c r="BP410" s="37"/>
      <c r="BQ410" s="37"/>
      <c r="BR410" s="37"/>
      <c r="BS410" s="31"/>
    </row>
    <row r="411" spans="8:71" s="2" customFormat="1" x14ac:dyDescent="0.2">
      <c r="H411" s="5"/>
      <c r="M411" s="64"/>
      <c r="Q411" s="64"/>
      <c r="R411" s="37"/>
      <c r="S411" s="37"/>
      <c r="T411" s="37"/>
      <c r="U411" s="63"/>
      <c r="V411" s="37"/>
      <c r="Y411" s="5"/>
      <c r="AC411" s="5"/>
      <c r="AG411" s="5"/>
      <c r="AK411" s="5"/>
      <c r="AL411" s="37"/>
      <c r="AM411" s="37"/>
      <c r="AN411" s="37"/>
      <c r="AO411" s="38"/>
      <c r="AP411" s="5"/>
      <c r="AQ411" s="5"/>
      <c r="AU411" s="4"/>
      <c r="AY411" s="4"/>
      <c r="AZ411" s="37"/>
      <c r="BA411" s="37"/>
      <c r="BB411" s="37"/>
      <c r="BC411" s="39"/>
      <c r="BD411" s="37"/>
      <c r="BG411" s="4"/>
      <c r="BK411" s="4"/>
      <c r="BL411" s="37"/>
      <c r="BM411" s="37"/>
      <c r="BN411" s="37"/>
      <c r="BO411" s="39"/>
      <c r="BP411" s="37"/>
      <c r="BQ411" s="37"/>
      <c r="BR411" s="37"/>
      <c r="BS411" s="31"/>
    </row>
    <row r="412" spans="8:71" s="2" customFormat="1" x14ac:dyDescent="0.2">
      <c r="H412" s="5"/>
      <c r="M412" s="64"/>
      <c r="Q412" s="64"/>
      <c r="R412" s="37"/>
      <c r="S412" s="37"/>
      <c r="T412" s="37"/>
      <c r="U412" s="63"/>
      <c r="V412" s="37"/>
      <c r="Y412" s="5"/>
      <c r="AC412" s="5"/>
      <c r="AG412" s="5"/>
      <c r="AK412" s="5"/>
      <c r="AL412" s="37"/>
      <c r="AM412" s="37"/>
      <c r="AN412" s="37"/>
      <c r="AO412" s="38"/>
      <c r="AP412" s="5"/>
      <c r="AQ412" s="5"/>
      <c r="AU412" s="4"/>
      <c r="AY412" s="4"/>
      <c r="AZ412" s="37"/>
      <c r="BA412" s="37"/>
      <c r="BB412" s="37"/>
      <c r="BC412" s="39"/>
      <c r="BD412" s="37"/>
      <c r="BG412" s="4"/>
      <c r="BK412" s="4"/>
      <c r="BL412" s="37"/>
      <c r="BM412" s="37"/>
      <c r="BN412" s="37"/>
      <c r="BO412" s="39"/>
      <c r="BP412" s="37"/>
      <c r="BQ412" s="37"/>
      <c r="BR412" s="37"/>
      <c r="BS412" s="31"/>
    </row>
    <row r="413" spans="8:71" s="2" customFormat="1" x14ac:dyDescent="0.2">
      <c r="H413" s="5"/>
      <c r="M413" s="64"/>
      <c r="Q413" s="64"/>
      <c r="R413" s="37"/>
      <c r="S413" s="37"/>
      <c r="T413" s="37"/>
      <c r="U413" s="63"/>
      <c r="V413" s="37"/>
      <c r="Y413" s="5"/>
      <c r="AC413" s="5"/>
      <c r="AG413" s="5"/>
      <c r="AK413" s="5"/>
      <c r="AL413" s="37"/>
      <c r="AM413" s="37"/>
      <c r="AN413" s="37"/>
      <c r="AO413" s="38"/>
      <c r="AP413" s="5"/>
      <c r="AQ413" s="5"/>
      <c r="AU413" s="4"/>
      <c r="AY413" s="4"/>
      <c r="AZ413" s="37"/>
      <c r="BA413" s="37"/>
      <c r="BB413" s="37"/>
      <c r="BC413" s="39"/>
      <c r="BD413" s="37"/>
      <c r="BG413" s="4"/>
      <c r="BK413" s="4"/>
      <c r="BL413" s="37"/>
      <c r="BM413" s="37"/>
      <c r="BN413" s="37"/>
      <c r="BO413" s="39"/>
      <c r="BP413" s="37"/>
      <c r="BQ413" s="37"/>
      <c r="BR413" s="37"/>
      <c r="BS413" s="31"/>
    </row>
    <row r="414" spans="8:71" s="2" customFormat="1" x14ac:dyDescent="0.2">
      <c r="H414" s="5"/>
      <c r="M414" s="64"/>
      <c r="Q414" s="64"/>
      <c r="R414" s="37"/>
      <c r="S414" s="37"/>
      <c r="T414" s="37"/>
      <c r="U414" s="63"/>
      <c r="V414" s="37"/>
      <c r="Y414" s="5"/>
      <c r="AC414" s="5"/>
      <c r="AG414" s="5"/>
      <c r="AK414" s="5"/>
      <c r="AL414" s="37"/>
      <c r="AM414" s="37"/>
      <c r="AN414" s="37"/>
      <c r="AO414" s="38"/>
      <c r="AP414" s="5"/>
      <c r="AQ414" s="5"/>
      <c r="AU414" s="4"/>
      <c r="AY414" s="4"/>
      <c r="AZ414" s="37"/>
      <c r="BA414" s="37"/>
      <c r="BB414" s="37"/>
      <c r="BC414" s="39"/>
      <c r="BD414" s="37"/>
      <c r="BG414" s="4"/>
      <c r="BK414" s="4"/>
      <c r="BL414" s="37"/>
      <c r="BM414" s="37"/>
      <c r="BN414" s="37"/>
      <c r="BO414" s="39"/>
      <c r="BP414" s="37"/>
      <c r="BQ414" s="37"/>
      <c r="BR414" s="37"/>
      <c r="BS414" s="31"/>
    </row>
    <row r="415" spans="8:71" s="2" customFormat="1" x14ac:dyDescent="0.2">
      <c r="H415" s="5"/>
      <c r="M415" s="64"/>
      <c r="Q415" s="64"/>
      <c r="R415" s="37"/>
      <c r="S415" s="37"/>
      <c r="T415" s="37"/>
      <c r="U415" s="63"/>
      <c r="V415" s="37"/>
      <c r="Y415" s="5"/>
      <c r="AC415" s="5"/>
      <c r="AG415" s="5"/>
      <c r="AK415" s="5"/>
      <c r="AL415" s="37"/>
      <c r="AM415" s="37"/>
      <c r="AN415" s="37"/>
      <c r="AO415" s="38"/>
      <c r="AP415" s="5"/>
      <c r="AQ415" s="5"/>
      <c r="AU415" s="4"/>
      <c r="AY415" s="4"/>
      <c r="AZ415" s="37"/>
      <c r="BA415" s="37"/>
      <c r="BB415" s="37"/>
      <c r="BC415" s="39"/>
      <c r="BD415" s="37"/>
      <c r="BG415" s="4"/>
      <c r="BK415" s="4"/>
      <c r="BL415" s="37"/>
      <c r="BM415" s="37"/>
      <c r="BN415" s="37"/>
      <c r="BO415" s="39"/>
      <c r="BP415" s="37"/>
      <c r="BQ415" s="37"/>
      <c r="BR415" s="37"/>
      <c r="BS415" s="31"/>
    </row>
    <row r="416" spans="8:71" s="2" customFormat="1" x14ac:dyDescent="0.2">
      <c r="H416" s="5"/>
      <c r="M416" s="64"/>
      <c r="Q416" s="64"/>
      <c r="R416" s="37"/>
      <c r="S416" s="37"/>
      <c r="T416" s="37"/>
      <c r="U416" s="63"/>
      <c r="V416" s="37"/>
      <c r="Y416" s="5"/>
      <c r="AC416" s="5"/>
      <c r="AG416" s="5"/>
      <c r="AK416" s="5"/>
      <c r="AL416" s="37"/>
      <c r="AM416" s="37"/>
      <c r="AN416" s="37"/>
      <c r="AO416" s="38"/>
      <c r="AP416" s="5"/>
      <c r="AQ416" s="5"/>
      <c r="AU416" s="4"/>
      <c r="AY416" s="4"/>
      <c r="AZ416" s="37"/>
      <c r="BA416" s="37"/>
      <c r="BB416" s="37"/>
      <c r="BC416" s="39"/>
      <c r="BD416" s="37"/>
      <c r="BG416" s="4"/>
      <c r="BK416" s="4"/>
      <c r="BL416" s="37"/>
      <c r="BM416" s="37"/>
      <c r="BN416" s="37"/>
      <c r="BO416" s="39"/>
      <c r="BP416" s="37"/>
      <c r="BQ416" s="37"/>
      <c r="BR416" s="37"/>
      <c r="BS416" s="31"/>
    </row>
    <row r="417" spans="8:71" s="2" customFormat="1" x14ac:dyDescent="0.2">
      <c r="H417" s="5"/>
      <c r="M417" s="64"/>
      <c r="Q417" s="64"/>
      <c r="R417" s="37"/>
      <c r="S417" s="37"/>
      <c r="T417" s="37"/>
      <c r="U417" s="63"/>
      <c r="V417" s="37"/>
      <c r="Y417" s="5"/>
      <c r="AC417" s="5"/>
      <c r="AG417" s="5"/>
      <c r="AK417" s="5"/>
      <c r="AL417" s="37"/>
      <c r="AM417" s="37"/>
      <c r="AN417" s="37"/>
      <c r="AO417" s="38"/>
      <c r="AP417" s="5"/>
      <c r="AQ417" s="5"/>
      <c r="AU417" s="4"/>
      <c r="AY417" s="4"/>
      <c r="AZ417" s="37"/>
      <c r="BA417" s="37"/>
      <c r="BB417" s="37"/>
      <c r="BC417" s="39"/>
      <c r="BD417" s="37"/>
      <c r="BG417" s="4"/>
      <c r="BK417" s="4"/>
      <c r="BL417" s="37"/>
      <c r="BM417" s="37"/>
      <c r="BN417" s="37"/>
      <c r="BO417" s="39"/>
      <c r="BP417" s="37"/>
      <c r="BQ417" s="37"/>
      <c r="BR417" s="37"/>
      <c r="BS417" s="31"/>
    </row>
    <row r="418" spans="8:71" s="2" customFormat="1" x14ac:dyDescent="0.2">
      <c r="H418" s="5"/>
      <c r="M418" s="64"/>
      <c r="Q418" s="64"/>
      <c r="R418" s="37"/>
      <c r="S418" s="37"/>
      <c r="T418" s="37"/>
      <c r="U418" s="63"/>
      <c r="V418" s="37"/>
      <c r="Y418" s="5"/>
      <c r="AC418" s="5"/>
      <c r="AG418" s="5"/>
      <c r="AK418" s="5"/>
      <c r="AL418" s="37"/>
      <c r="AM418" s="37"/>
      <c r="AN418" s="37"/>
      <c r="AO418" s="38"/>
      <c r="AP418" s="5"/>
      <c r="AQ418" s="5"/>
      <c r="AU418" s="4"/>
      <c r="AY418" s="4"/>
      <c r="AZ418" s="37"/>
      <c r="BA418" s="37"/>
      <c r="BB418" s="37"/>
      <c r="BC418" s="39"/>
      <c r="BD418" s="37"/>
      <c r="BG418" s="4"/>
      <c r="BK418" s="4"/>
      <c r="BL418" s="37"/>
      <c r="BM418" s="37"/>
      <c r="BN418" s="37"/>
      <c r="BO418" s="39"/>
      <c r="BP418" s="37"/>
      <c r="BQ418" s="37"/>
      <c r="BR418" s="37"/>
      <c r="BS418" s="31"/>
    </row>
    <row r="419" spans="8:71" s="2" customFormat="1" x14ac:dyDescent="0.2">
      <c r="H419" s="5"/>
      <c r="M419" s="64"/>
      <c r="Q419" s="64"/>
      <c r="R419" s="37"/>
      <c r="S419" s="37"/>
      <c r="T419" s="37"/>
      <c r="U419" s="63"/>
      <c r="V419" s="37"/>
      <c r="Y419" s="5"/>
      <c r="AC419" s="5"/>
      <c r="AG419" s="5"/>
      <c r="AK419" s="5"/>
      <c r="AL419" s="37"/>
      <c r="AM419" s="37"/>
      <c r="AN419" s="37"/>
      <c r="AO419" s="38"/>
      <c r="AP419" s="5"/>
      <c r="AQ419" s="5"/>
      <c r="AU419" s="4"/>
      <c r="AY419" s="4"/>
      <c r="AZ419" s="37"/>
      <c r="BA419" s="37"/>
      <c r="BB419" s="37"/>
      <c r="BC419" s="39"/>
      <c r="BD419" s="37"/>
      <c r="BG419" s="4"/>
      <c r="BK419" s="4"/>
      <c r="BL419" s="37"/>
      <c r="BM419" s="37"/>
      <c r="BN419" s="37"/>
      <c r="BO419" s="39"/>
      <c r="BP419" s="37"/>
      <c r="BQ419" s="37"/>
      <c r="BR419" s="37"/>
      <c r="BS419" s="31"/>
    </row>
    <row r="420" spans="8:71" s="2" customFormat="1" x14ac:dyDescent="0.2">
      <c r="H420" s="5"/>
      <c r="M420" s="64"/>
      <c r="Q420" s="64"/>
      <c r="R420" s="37"/>
      <c r="S420" s="37"/>
      <c r="T420" s="37"/>
      <c r="U420" s="63"/>
      <c r="V420" s="37"/>
      <c r="Y420" s="5"/>
      <c r="AC420" s="5"/>
      <c r="AG420" s="5"/>
      <c r="AK420" s="5"/>
      <c r="AL420" s="37"/>
      <c r="AM420" s="37"/>
      <c r="AN420" s="37"/>
      <c r="AO420" s="38"/>
      <c r="AP420" s="5"/>
      <c r="AQ420" s="5"/>
      <c r="AU420" s="4"/>
      <c r="AY420" s="4"/>
      <c r="AZ420" s="37"/>
      <c r="BA420" s="37"/>
      <c r="BB420" s="37"/>
      <c r="BC420" s="39"/>
      <c r="BD420" s="37"/>
      <c r="BG420" s="4"/>
      <c r="BK420" s="4"/>
      <c r="BL420" s="37"/>
      <c r="BM420" s="37"/>
      <c r="BN420" s="37"/>
      <c r="BO420" s="39"/>
      <c r="BP420" s="37"/>
      <c r="BQ420" s="37"/>
      <c r="BR420" s="37"/>
      <c r="BS420" s="31"/>
    </row>
    <row r="421" spans="8:71" s="2" customFormat="1" x14ac:dyDescent="0.2">
      <c r="H421" s="5"/>
      <c r="M421" s="64"/>
      <c r="Q421" s="64"/>
      <c r="R421" s="37"/>
      <c r="S421" s="37"/>
      <c r="T421" s="37"/>
      <c r="U421" s="63"/>
      <c r="V421" s="37"/>
      <c r="Y421" s="5"/>
      <c r="AC421" s="5"/>
      <c r="AG421" s="5"/>
      <c r="AK421" s="5"/>
      <c r="AL421" s="37"/>
      <c r="AM421" s="37"/>
      <c r="AN421" s="37"/>
      <c r="AO421" s="38"/>
      <c r="AP421" s="5"/>
      <c r="AQ421" s="5"/>
      <c r="AU421" s="4"/>
      <c r="AY421" s="4"/>
      <c r="AZ421" s="37"/>
      <c r="BA421" s="37"/>
      <c r="BB421" s="37"/>
      <c r="BC421" s="39"/>
      <c r="BD421" s="37"/>
      <c r="BG421" s="4"/>
      <c r="BK421" s="4"/>
      <c r="BL421" s="37"/>
      <c r="BM421" s="37"/>
      <c r="BN421" s="37"/>
      <c r="BO421" s="39"/>
      <c r="BP421" s="37"/>
      <c r="BQ421" s="37"/>
      <c r="BR421" s="37"/>
      <c r="BS421" s="31"/>
    </row>
    <row r="422" spans="8:71" s="2" customFormat="1" x14ac:dyDescent="0.2">
      <c r="H422" s="5"/>
      <c r="M422" s="64"/>
      <c r="Q422" s="64"/>
      <c r="R422" s="37"/>
      <c r="S422" s="37"/>
      <c r="T422" s="37"/>
      <c r="U422" s="63"/>
      <c r="V422" s="37"/>
      <c r="Y422" s="5"/>
      <c r="AC422" s="5"/>
      <c r="AG422" s="5"/>
      <c r="AK422" s="5"/>
      <c r="AL422" s="37"/>
      <c r="AM422" s="37"/>
      <c r="AN422" s="37"/>
      <c r="AO422" s="38"/>
      <c r="AP422" s="5"/>
      <c r="AQ422" s="5"/>
      <c r="AU422" s="4"/>
      <c r="AY422" s="4"/>
      <c r="AZ422" s="37"/>
      <c r="BA422" s="37"/>
      <c r="BB422" s="37"/>
      <c r="BC422" s="39"/>
      <c r="BD422" s="37"/>
      <c r="BG422" s="4"/>
      <c r="BK422" s="4"/>
      <c r="BL422" s="37"/>
      <c r="BM422" s="37"/>
      <c r="BN422" s="37"/>
      <c r="BO422" s="39"/>
      <c r="BP422" s="37"/>
      <c r="BQ422" s="37"/>
      <c r="BR422" s="37"/>
      <c r="BS422" s="31"/>
    </row>
    <row r="423" spans="8:71" s="2" customFormat="1" x14ac:dyDescent="0.2">
      <c r="H423" s="5"/>
      <c r="M423" s="64"/>
      <c r="Q423" s="64"/>
      <c r="R423" s="37"/>
      <c r="S423" s="37"/>
      <c r="T423" s="37"/>
      <c r="U423" s="63"/>
      <c r="V423" s="37"/>
      <c r="Y423" s="5"/>
      <c r="AC423" s="5"/>
      <c r="AG423" s="5"/>
      <c r="AK423" s="5"/>
      <c r="AL423" s="37"/>
      <c r="AM423" s="37"/>
      <c r="AN423" s="37"/>
      <c r="AO423" s="38"/>
      <c r="AP423" s="5"/>
      <c r="AQ423" s="5"/>
      <c r="AU423" s="4"/>
      <c r="AY423" s="4"/>
      <c r="AZ423" s="37"/>
      <c r="BA423" s="37"/>
      <c r="BB423" s="37"/>
      <c r="BC423" s="39"/>
      <c r="BD423" s="37"/>
      <c r="BG423" s="4"/>
      <c r="BK423" s="4"/>
      <c r="BL423" s="37"/>
      <c r="BM423" s="37"/>
      <c r="BN423" s="37"/>
      <c r="BO423" s="39"/>
      <c r="BP423" s="37"/>
      <c r="BQ423" s="37"/>
      <c r="BR423" s="37"/>
      <c r="BS423" s="31"/>
    </row>
    <row r="424" spans="8:71" s="2" customFormat="1" x14ac:dyDescent="0.2">
      <c r="H424" s="5"/>
      <c r="M424" s="64"/>
      <c r="Q424" s="64"/>
      <c r="R424" s="37"/>
      <c r="S424" s="37"/>
      <c r="T424" s="37"/>
      <c r="U424" s="63"/>
      <c r="V424" s="37"/>
      <c r="Y424" s="5"/>
      <c r="AC424" s="5"/>
      <c r="AG424" s="5"/>
      <c r="AK424" s="5"/>
      <c r="AL424" s="37"/>
      <c r="AM424" s="37"/>
      <c r="AN424" s="37"/>
      <c r="AO424" s="38"/>
      <c r="AP424" s="5"/>
      <c r="AQ424" s="5"/>
      <c r="AU424" s="4"/>
      <c r="AY424" s="4"/>
      <c r="AZ424" s="37"/>
      <c r="BA424" s="37"/>
      <c r="BB424" s="37"/>
      <c r="BC424" s="39"/>
      <c r="BD424" s="37"/>
      <c r="BG424" s="4"/>
      <c r="BK424" s="4"/>
      <c r="BL424" s="37"/>
      <c r="BM424" s="37"/>
      <c r="BN424" s="37"/>
      <c r="BO424" s="39"/>
      <c r="BP424" s="37"/>
      <c r="BQ424" s="37"/>
      <c r="BR424" s="37"/>
      <c r="BS424" s="31"/>
    </row>
    <row r="425" spans="8:71" s="2" customFormat="1" x14ac:dyDescent="0.2">
      <c r="H425" s="5"/>
      <c r="M425" s="64"/>
      <c r="Q425" s="64"/>
      <c r="R425" s="37"/>
      <c r="S425" s="37"/>
      <c r="T425" s="37"/>
      <c r="U425" s="63"/>
      <c r="V425" s="37"/>
      <c r="Y425" s="5"/>
      <c r="AC425" s="5"/>
      <c r="AG425" s="5"/>
      <c r="AK425" s="5"/>
      <c r="AL425" s="37"/>
      <c r="AM425" s="37"/>
      <c r="AN425" s="37"/>
      <c r="AO425" s="38"/>
      <c r="AP425" s="5"/>
      <c r="AQ425" s="5"/>
      <c r="AU425" s="4"/>
      <c r="AY425" s="4"/>
      <c r="AZ425" s="37"/>
      <c r="BA425" s="37"/>
      <c r="BB425" s="37"/>
      <c r="BC425" s="39"/>
      <c r="BD425" s="37"/>
      <c r="BG425" s="4"/>
      <c r="BK425" s="4"/>
      <c r="BL425" s="37"/>
      <c r="BM425" s="37"/>
      <c r="BN425" s="37"/>
      <c r="BO425" s="39"/>
      <c r="BP425" s="37"/>
      <c r="BQ425" s="37"/>
      <c r="BR425" s="37"/>
      <c r="BS425" s="31"/>
    </row>
    <row r="426" spans="8:71" s="2" customFormat="1" x14ac:dyDescent="0.2">
      <c r="H426" s="5"/>
      <c r="M426" s="64"/>
      <c r="Q426" s="64"/>
      <c r="R426" s="37"/>
      <c r="S426" s="37"/>
      <c r="T426" s="37"/>
      <c r="U426" s="63"/>
      <c r="V426" s="37"/>
      <c r="Y426" s="5"/>
      <c r="AC426" s="5"/>
      <c r="AG426" s="5"/>
      <c r="AK426" s="5"/>
      <c r="AL426" s="37"/>
      <c r="AM426" s="37"/>
      <c r="AN426" s="37"/>
      <c r="AO426" s="38"/>
      <c r="AP426" s="5"/>
      <c r="AQ426" s="5"/>
      <c r="AU426" s="4"/>
      <c r="AY426" s="4"/>
      <c r="AZ426" s="37"/>
      <c r="BA426" s="37"/>
      <c r="BB426" s="37"/>
      <c r="BC426" s="39"/>
      <c r="BD426" s="37"/>
      <c r="BG426" s="4"/>
      <c r="BK426" s="4"/>
      <c r="BL426" s="37"/>
      <c r="BM426" s="37"/>
      <c r="BN426" s="37"/>
      <c r="BO426" s="39"/>
      <c r="BP426" s="37"/>
      <c r="BQ426" s="37"/>
      <c r="BR426" s="37"/>
      <c r="BS426" s="31"/>
    </row>
    <row r="427" spans="8:71" s="2" customFormat="1" x14ac:dyDescent="0.2">
      <c r="H427" s="5"/>
      <c r="M427" s="64"/>
      <c r="Q427" s="64"/>
      <c r="R427" s="37"/>
      <c r="S427" s="37"/>
      <c r="T427" s="37"/>
      <c r="U427" s="63"/>
      <c r="V427" s="37"/>
      <c r="Y427" s="5"/>
      <c r="AC427" s="5"/>
      <c r="AG427" s="5"/>
      <c r="AK427" s="5"/>
      <c r="AL427" s="37"/>
      <c r="AM427" s="37"/>
      <c r="AN427" s="37"/>
      <c r="AO427" s="38"/>
      <c r="AP427" s="5"/>
      <c r="AQ427" s="5"/>
      <c r="AU427" s="4"/>
      <c r="AY427" s="4"/>
      <c r="AZ427" s="37"/>
      <c r="BA427" s="37"/>
      <c r="BB427" s="37"/>
      <c r="BC427" s="39"/>
      <c r="BD427" s="37"/>
      <c r="BG427" s="4"/>
      <c r="BK427" s="4"/>
      <c r="BL427" s="37"/>
      <c r="BM427" s="37"/>
      <c r="BN427" s="37"/>
      <c r="BO427" s="39"/>
      <c r="BP427" s="37"/>
      <c r="BQ427" s="37"/>
      <c r="BR427" s="37"/>
      <c r="BS427" s="31"/>
    </row>
    <row r="428" spans="8:71" s="2" customFormat="1" x14ac:dyDescent="0.2">
      <c r="H428" s="5"/>
      <c r="M428" s="64"/>
      <c r="Q428" s="64"/>
      <c r="R428" s="37"/>
      <c r="S428" s="37"/>
      <c r="T428" s="37"/>
      <c r="U428" s="63"/>
      <c r="V428" s="37"/>
      <c r="Y428" s="5"/>
      <c r="AC428" s="5"/>
      <c r="AG428" s="5"/>
      <c r="AK428" s="5"/>
      <c r="AL428" s="37"/>
      <c r="AM428" s="37"/>
      <c r="AN428" s="37"/>
      <c r="AO428" s="38"/>
      <c r="AP428" s="5"/>
      <c r="AQ428" s="5"/>
      <c r="AU428" s="4"/>
      <c r="AY428" s="4"/>
      <c r="AZ428" s="37"/>
      <c r="BA428" s="37"/>
      <c r="BB428" s="37"/>
      <c r="BC428" s="39"/>
      <c r="BD428" s="37"/>
      <c r="BG428" s="4"/>
      <c r="BK428" s="4"/>
      <c r="BL428" s="37"/>
      <c r="BM428" s="37"/>
      <c r="BN428" s="37"/>
      <c r="BO428" s="39"/>
      <c r="BP428" s="37"/>
      <c r="BQ428" s="37"/>
      <c r="BR428" s="37"/>
      <c r="BS428" s="31"/>
    </row>
    <row r="429" spans="8:71" s="2" customFormat="1" x14ac:dyDescent="0.2">
      <c r="H429" s="5"/>
      <c r="M429" s="64"/>
      <c r="Q429" s="64"/>
      <c r="R429" s="37"/>
      <c r="S429" s="37"/>
      <c r="T429" s="37"/>
      <c r="U429" s="63"/>
      <c r="V429" s="37"/>
      <c r="Y429" s="5"/>
      <c r="AC429" s="5"/>
      <c r="AG429" s="5"/>
      <c r="AK429" s="5"/>
      <c r="AL429" s="37"/>
      <c r="AM429" s="37"/>
      <c r="AN429" s="37"/>
      <c r="AO429" s="38"/>
      <c r="AP429" s="5"/>
      <c r="AQ429" s="5"/>
      <c r="AU429" s="4"/>
      <c r="AY429" s="4"/>
      <c r="AZ429" s="37"/>
      <c r="BA429" s="37"/>
      <c r="BB429" s="37"/>
      <c r="BC429" s="39"/>
      <c r="BD429" s="37"/>
      <c r="BG429" s="4"/>
      <c r="BK429" s="4"/>
      <c r="BL429" s="37"/>
      <c r="BM429" s="37"/>
      <c r="BN429" s="37"/>
      <c r="BO429" s="39"/>
      <c r="BP429" s="37"/>
      <c r="BQ429" s="37"/>
      <c r="BR429" s="37"/>
      <c r="BS429" s="31"/>
    </row>
    <row r="430" spans="8:71" s="2" customFormat="1" x14ac:dyDescent="0.2">
      <c r="H430" s="5"/>
      <c r="M430" s="64"/>
      <c r="Q430" s="64"/>
      <c r="R430" s="37"/>
      <c r="S430" s="37"/>
      <c r="T430" s="37"/>
      <c r="U430" s="63"/>
      <c r="V430" s="37"/>
      <c r="Y430" s="5"/>
      <c r="AC430" s="5"/>
      <c r="AG430" s="5"/>
      <c r="AK430" s="5"/>
      <c r="AL430" s="37"/>
      <c r="AM430" s="37"/>
      <c r="AN430" s="37"/>
      <c r="AO430" s="38"/>
      <c r="AP430" s="5"/>
      <c r="AQ430" s="5"/>
      <c r="AU430" s="4"/>
      <c r="AY430" s="4"/>
      <c r="AZ430" s="37"/>
      <c r="BA430" s="37"/>
      <c r="BB430" s="37"/>
      <c r="BC430" s="39"/>
      <c r="BD430" s="37"/>
      <c r="BG430" s="4"/>
      <c r="BK430" s="4"/>
      <c r="BL430" s="37"/>
      <c r="BM430" s="37"/>
      <c r="BN430" s="37"/>
      <c r="BO430" s="39"/>
      <c r="BP430" s="37"/>
      <c r="BQ430" s="37"/>
      <c r="BR430" s="37"/>
      <c r="BS430" s="31"/>
    </row>
    <row r="431" spans="8:71" s="2" customFormat="1" x14ac:dyDescent="0.2">
      <c r="H431" s="5"/>
      <c r="M431" s="64"/>
      <c r="Q431" s="64"/>
      <c r="R431" s="37"/>
      <c r="S431" s="37"/>
      <c r="T431" s="37"/>
      <c r="U431" s="63"/>
      <c r="V431" s="37"/>
      <c r="Y431" s="5"/>
      <c r="AC431" s="5"/>
      <c r="AG431" s="5"/>
      <c r="AK431" s="5"/>
      <c r="AL431" s="37"/>
      <c r="AM431" s="37"/>
      <c r="AN431" s="37"/>
      <c r="AO431" s="38"/>
      <c r="AP431" s="5"/>
      <c r="AQ431" s="5"/>
      <c r="AU431" s="4"/>
      <c r="AY431" s="4"/>
      <c r="AZ431" s="37"/>
      <c r="BA431" s="37"/>
      <c r="BB431" s="37"/>
      <c r="BC431" s="39"/>
      <c r="BD431" s="37"/>
      <c r="BG431" s="4"/>
      <c r="BK431" s="4"/>
      <c r="BL431" s="37"/>
      <c r="BM431" s="37"/>
      <c r="BN431" s="37"/>
      <c r="BO431" s="39"/>
      <c r="BP431" s="37"/>
      <c r="BQ431" s="37"/>
      <c r="BR431" s="37"/>
      <c r="BS431" s="31"/>
    </row>
    <row r="432" spans="8:71" s="2" customFormat="1" x14ac:dyDescent="0.2">
      <c r="H432" s="5"/>
      <c r="M432" s="64"/>
      <c r="Q432" s="64"/>
      <c r="R432" s="37"/>
      <c r="S432" s="37"/>
      <c r="T432" s="37"/>
      <c r="U432" s="63"/>
      <c r="V432" s="37"/>
      <c r="Y432" s="5"/>
      <c r="AC432" s="5"/>
      <c r="AG432" s="5"/>
      <c r="AK432" s="5"/>
      <c r="AL432" s="37"/>
      <c r="AM432" s="37"/>
      <c r="AN432" s="37"/>
      <c r="AO432" s="38"/>
      <c r="AP432" s="5"/>
      <c r="AQ432" s="5"/>
      <c r="AU432" s="4"/>
      <c r="AY432" s="4"/>
      <c r="AZ432" s="37"/>
      <c r="BA432" s="37"/>
      <c r="BB432" s="37"/>
      <c r="BC432" s="39"/>
      <c r="BD432" s="37"/>
      <c r="BG432" s="4"/>
      <c r="BK432" s="4"/>
      <c r="BL432" s="37"/>
      <c r="BM432" s="37"/>
      <c r="BN432" s="37"/>
      <c r="BO432" s="39"/>
      <c r="BP432" s="37"/>
      <c r="BQ432" s="37"/>
      <c r="BR432" s="37"/>
      <c r="BS432" s="31"/>
    </row>
    <row r="433" spans="8:71" s="2" customFormat="1" x14ac:dyDescent="0.2">
      <c r="H433" s="5"/>
      <c r="M433" s="64"/>
      <c r="Q433" s="64"/>
      <c r="R433" s="37"/>
      <c r="S433" s="37"/>
      <c r="T433" s="37"/>
      <c r="U433" s="63"/>
      <c r="V433" s="37"/>
      <c r="Y433" s="5"/>
      <c r="AC433" s="5"/>
      <c r="AG433" s="5"/>
      <c r="AK433" s="5"/>
      <c r="AL433" s="37"/>
      <c r="AM433" s="37"/>
      <c r="AN433" s="37"/>
      <c r="AO433" s="38"/>
      <c r="AP433" s="5"/>
      <c r="AQ433" s="5"/>
      <c r="AU433" s="4"/>
      <c r="AY433" s="4"/>
      <c r="AZ433" s="37"/>
      <c r="BA433" s="37"/>
      <c r="BB433" s="37"/>
      <c r="BC433" s="39"/>
      <c r="BD433" s="37"/>
      <c r="BG433" s="4"/>
      <c r="BK433" s="4"/>
      <c r="BL433" s="37"/>
      <c r="BM433" s="37"/>
      <c r="BN433" s="37"/>
      <c r="BO433" s="39"/>
      <c r="BP433" s="37"/>
      <c r="BQ433" s="37"/>
      <c r="BR433" s="37"/>
      <c r="BS433" s="31"/>
    </row>
    <row r="434" spans="8:71" s="2" customFormat="1" x14ac:dyDescent="0.2">
      <c r="H434" s="5"/>
      <c r="M434" s="64"/>
      <c r="Q434" s="64"/>
      <c r="R434" s="37"/>
      <c r="S434" s="37"/>
      <c r="T434" s="37"/>
      <c r="U434" s="63"/>
      <c r="V434" s="37"/>
      <c r="Y434" s="5"/>
      <c r="AC434" s="5"/>
      <c r="AG434" s="5"/>
      <c r="AK434" s="5"/>
      <c r="AL434" s="37"/>
      <c r="AM434" s="37"/>
      <c r="AN434" s="37"/>
      <c r="AO434" s="38"/>
      <c r="AP434" s="5"/>
      <c r="AQ434" s="5"/>
      <c r="AU434" s="4"/>
      <c r="AY434" s="4"/>
      <c r="AZ434" s="37"/>
      <c r="BA434" s="37"/>
      <c r="BB434" s="37"/>
      <c r="BC434" s="39"/>
      <c r="BD434" s="37"/>
      <c r="BG434" s="4"/>
      <c r="BK434" s="4"/>
      <c r="BL434" s="37"/>
      <c r="BM434" s="37"/>
      <c r="BN434" s="37"/>
      <c r="BO434" s="39"/>
      <c r="BP434" s="37"/>
      <c r="BQ434" s="37"/>
      <c r="BR434" s="37"/>
      <c r="BS434" s="31"/>
    </row>
    <row r="435" spans="8:71" s="2" customFormat="1" x14ac:dyDescent="0.2">
      <c r="H435" s="5"/>
      <c r="M435" s="64"/>
      <c r="Q435" s="64"/>
      <c r="R435" s="37"/>
      <c r="S435" s="37"/>
      <c r="T435" s="37"/>
      <c r="U435" s="63"/>
      <c r="V435" s="37"/>
      <c r="Y435" s="5"/>
      <c r="AC435" s="5"/>
      <c r="AG435" s="5"/>
      <c r="AK435" s="5"/>
      <c r="AL435" s="37"/>
      <c r="AM435" s="37"/>
      <c r="AN435" s="37"/>
      <c r="AO435" s="38"/>
      <c r="AP435" s="5"/>
      <c r="AQ435" s="5"/>
      <c r="AU435" s="4"/>
      <c r="AY435" s="4"/>
      <c r="AZ435" s="37"/>
      <c r="BA435" s="37"/>
      <c r="BB435" s="37"/>
      <c r="BC435" s="39"/>
      <c r="BD435" s="37"/>
      <c r="BG435" s="4"/>
      <c r="BK435" s="4"/>
      <c r="BL435" s="37"/>
      <c r="BM435" s="37"/>
      <c r="BN435" s="37"/>
      <c r="BO435" s="39"/>
      <c r="BP435" s="37"/>
      <c r="BQ435" s="37"/>
      <c r="BR435" s="37"/>
      <c r="BS435" s="31"/>
    </row>
    <row r="436" spans="8:71" s="2" customFormat="1" x14ac:dyDescent="0.2">
      <c r="H436" s="5"/>
      <c r="M436" s="64"/>
      <c r="Q436" s="64"/>
      <c r="R436" s="37"/>
      <c r="S436" s="37"/>
      <c r="T436" s="37"/>
      <c r="U436" s="63"/>
      <c r="V436" s="37"/>
      <c r="Y436" s="5"/>
      <c r="AC436" s="5"/>
      <c r="AG436" s="5"/>
      <c r="AK436" s="5"/>
      <c r="AL436" s="37"/>
      <c r="AM436" s="37"/>
      <c r="AN436" s="37"/>
      <c r="AO436" s="38"/>
      <c r="AP436" s="5"/>
      <c r="AQ436" s="5"/>
      <c r="AU436" s="4"/>
      <c r="AY436" s="4"/>
      <c r="AZ436" s="37"/>
      <c r="BA436" s="37"/>
      <c r="BB436" s="37"/>
      <c r="BC436" s="39"/>
      <c r="BD436" s="37"/>
      <c r="BG436" s="4"/>
      <c r="BK436" s="4"/>
      <c r="BL436" s="37"/>
      <c r="BM436" s="37"/>
      <c r="BN436" s="37"/>
      <c r="BO436" s="39"/>
      <c r="BP436" s="37"/>
      <c r="BQ436" s="37"/>
      <c r="BR436" s="37"/>
      <c r="BS436" s="31"/>
    </row>
    <row r="437" spans="8:71" s="2" customFormat="1" x14ac:dyDescent="0.2">
      <c r="H437" s="5"/>
      <c r="M437" s="64"/>
      <c r="Q437" s="64"/>
      <c r="R437" s="37"/>
      <c r="S437" s="37"/>
      <c r="T437" s="37"/>
      <c r="U437" s="63"/>
      <c r="V437" s="37"/>
      <c r="Y437" s="5"/>
      <c r="AC437" s="5"/>
      <c r="AG437" s="5"/>
      <c r="AK437" s="5"/>
      <c r="AL437" s="37"/>
      <c r="AM437" s="37"/>
      <c r="AN437" s="37"/>
      <c r="AO437" s="38"/>
      <c r="AP437" s="5"/>
      <c r="AQ437" s="5"/>
      <c r="AU437" s="4"/>
      <c r="AY437" s="4"/>
      <c r="AZ437" s="37"/>
      <c r="BA437" s="37"/>
      <c r="BB437" s="37"/>
      <c r="BC437" s="39"/>
      <c r="BD437" s="37"/>
      <c r="BG437" s="4"/>
      <c r="BK437" s="4"/>
      <c r="BL437" s="37"/>
      <c r="BM437" s="37"/>
      <c r="BN437" s="37"/>
      <c r="BO437" s="39"/>
      <c r="BP437" s="37"/>
      <c r="BQ437" s="37"/>
      <c r="BR437" s="37"/>
      <c r="BS437" s="31"/>
    </row>
    <row r="438" spans="8:71" s="2" customFormat="1" x14ac:dyDescent="0.2">
      <c r="H438" s="5"/>
      <c r="M438" s="64"/>
      <c r="Q438" s="64"/>
      <c r="R438" s="37"/>
      <c r="S438" s="37"/>
      <c r="T438" s="37"/>
      <c r="U438" s="63"/>
      <c r="V438" s="37"/>
      <c r="Y438" s="5"/>
      <c r="AC438" s="5"/>
      <c r="AG438" s="5"/>
      <c r="AK438" s="5"/>
      <c r="AL438" s="37"/>
      <c r="AM438" s="37"/>
      <c r="AN438" s="37"/>
      <c r="AO438" s="38"/>
      <c r="AP438" s="5"/>
      <c r="AQ438" s="5"/>
      <c r="AU438" s="4"/>
      <c r="AY438" s="4"/>
      <c r="AZ438" s="37"/>
      <c r="BA438" s="37"/>
      <c r="BB438" s="37"/>
      <c r="BC438" s="39"/>
      <c r="BD438" s="37"/>
      <c r="BG438" s="4"/>
      <c r="BK438" s="4"/>
      <c r="BL438" s="37"/>
      <c r="BM438" s="37"/>
      <c r="BN438" s="37"/>
      <c r="BO438" s="39"/>
      <c r="BP438" s="37"/>
      <c r="BQ438" s="37"/>
      <c r="BR438" s="37"/>
      <c r="BS438" s="31"/>
    </row>
    <row r="439" spans="8:71" s="2" customFormat="1" x14ac:dyDescent="0.2">
      <c r="H439" s="5"/>
      <c r="M439" s="64"/>
      <c r="Q439" s="64"/>
      <c r="R439" s="37"/>
      <c r="S439" s="37"/>
      <c r="T439" s="37"/>
      <c r="U439" s="63"/>
      <c r="V439" s="37"/>
      <c r="Y439" s="5"/>
      <c r="AC439" s="5"/>
      <c r="AG439" s="5"/>
      <c r="AK439" s="5"/>
      <c r="AL439" s="37"/>
      <c r="AM439" s="37"/>
      <c r="AN439" s="37"/>
      <c r="AO439" s="38"/>
      <c r="AP439" s="5"/>
      <c r="AQ439" s="5"/>
      <c r="AU439" s="4"/>
      <c r="AY439" s="4"/>
      <c r="AZ439" s="37"/>
      <c r="BA439" s="37"/>
      <c r="BB439" s="37"/>
      <c r="BC439" s="39"/>
      <c r="BD439" s="37"/>
      <c r="BG439" s="4"/>
      <c r="BK439" s="4"/>
      <c r="BL439" s="37"/>
      <c r="BM439" s="37"/>
      <c r="BN439" s="37"/>
      <c r="BO439" s="39"/>
      <c r="BP439" s="37"/>
      <c r="BQ439" s="37"/>
      <c r="BR439" s="37"/>
      <c r="BS439" s="31"/>
    </row>
    <row r="440" spans="8:71" s="2" customFormat="1" x14ac:dyDescent="0.2">
      <c r="H440" s="5"/>
      <c r="M440" s="64"/>
      <c r="Q440" s="64"/>
      <c r="R440" s="37"/>
      <c r="S440" s="37"/>
      <c r="T440" s="37"/>
      <c r="U440" s="63"/>
      <c r="V440" s="37"/>
      <c r="Y440" s="5"/>
      <c r="AC440" s="5"/>
      <c r="AG440" s="5"/>
      <c r="AK440" s="5"/>
      <c r="AL440" s="37"/>
      <c r="AM440" s="37"/>
      <c r="AN440" s="37"/>
      <c r="AO440" s="38"/>
      <c r="AP440" s="5"/>
      <c r="AQ440" s="5"/>
      <c r="AU440" s="4"/>
      <c r="AY440" s="4"/>
      <c r="AZ440" s="37"/>
      <c r="BA440" s="37"/>
      <c r="BB440" s="37"/>
      <c r="BC440" s="39"/>
      <c r="BD440" s="37"/>
      <c r="BG440" s="4"/>
      <c r="BK440" s="4"/>
      <c r="BL440" s="37"/>
      <c r="BM440" s="37"/>
      <c r="BN440" s="37"/>
      <c r="BO440" s="39"/>
      <c r="BP440" s="37"/>
      <c r="BQ440" s="37"/>
      <c r="BR440" s="37"/>
      <c r="BS440" s="31"/>
    </row>
    <row r="441" spans="8:71" s="2" customFormat="1" x14ac:dyDescent="0.2">
      <c r="H441" s="5"/>
      <c r="M441" s="64"/>
      <c r="Q441" s="64"/>
      <c r="R441" s="37"/>
      <c r="S441" s="37"/>
      <c r="T441" s="37"/>
      <c r="U441" s="63"/>
      <c r="V441" s="37"/>
      <c r="Y441" s="5"/>
      <c r="AC441" s="5"/>
      <c r="AG441" s="5"/>
      <c r="AK441" s="5"/>
      <c r="AL441" s="37"/>
      <c r="AM441" s="37"/>
      <c r="AN441" s="37"/>
      <c r="AO441" s="38"/>
      <c r="AP441" s="5"/>
      <c r="AQ441" s="5"/>
      <c r="AU441" s="4"/>
      <c r="AY441" s="4"/>
      <c r="AZ441" s="37"/>
      <c r="BA441" s="37"/>
      <c r="BB441" s="37"/>
      <c r="BC441" s="39"/>
      <c r="BD441" s="37"/>
      <c r="BG441" s="4"/>
      <c r="BK441" s="4"/>
      <c r="BL441" s="37"/>
      <c r="BM441" s="37"/>
      <c r="BN441" s="37"/>
      <c r="BO441" s="39"/>
      <c r="BP441" s="37"/>
      <c r="BQ441" s="37"/>
      <c r="BR441" s="37"/>
      <c r="BS441" s="31"/>
    </row>
    <row r="442" spans="8:71" s="2" customFormat="1" x14ac:dyDescent="0.2">
      <c r="H442" s="5"/>
      <c r="M442" s="64"/>
      <c r="Q442" s="64"/>
      <c r="R442" s="37"/>
      <c r="S442" s="37"/>
      <c r="T442" s="37"/>
      <c r="U442" s="63"/>
      <c r="V442" s="37"/>
      <c r="Y442" s="5"/>
      <c r="AC442" s="5"/>
      <c r="AG442" s="5"/>
      <c r="AK442" s="5"/>
      <c r="AL442" s="37"/>
      <c r="AM442" s="37"/>
      <c r="AN442" s="37"/>
      <c r="AO442" s="38"/>
      <c r="AP442" s="5"/>
      <c r="AQ442" s="5"/>
      <c r="AU442" s="4"/>
      <c r="AY442" s="4"/>
      <c r="AZ442" s="37"/>
      <c r="BA442" s="37"/>
      <c r="BB442" s="37"/>
      <c r="BC442" s="39"/>
      <c r="BD442" s="37"/>
      <c r="BG442" s="4"/>
      <c r="BK442" s="4"/>
      <c r="BL442" s="37"/>
      <c r="BM442" s="37"/>
      <c r="BN442" s="37"/>
      <c r="BO442" s="39"/>
      <c r="BP442" s="37"/>
      <c r="BQ442" s="37"/>
      <c r="BR442" s="37"/>
      <c r="BS442" s="31"/>
    </row>
    <row r="443" spans="8:71" s="2" customFormat="1" x14ac:dyDescent="0.2">
      <c r="H443" s="5"/>
      <c r="M443" s="64"/>
      <c r="Q443" s="64"/>
      <c r="R443" s="37"/>
      <c r="S443" s="37"/>
      <c r="T443" s="37"/>
      <c r="U443" s="63"/>
      <c r="V443" s="37"/>
      <c r="Y443" s="5"/>
      <c r="AC443" s="5"/>
      <c r="AG443" s="5"/>
      <c r="AK443" s="5"/>
      <c r="AL443" s="37"/>
      <c r="AM443" s="37"/>
      <c r="AN443" s="37"/>
      <c r="AO443" s="38"/>
      <c r="AP443" s="5"/>
      <c r="AQ443" s="5"/>
      <c r="AU443" s="4"/>
      <c r="AY443" s="4"/>
      <c r="AZ443" s="37"/>
      <c r="BA443" s="37"/>
      <c r="BB443" s="37"/>
      <c r="BC443" s="39"/>
      <c r="BD443" s="37"/>
      <c r="BG443" s="4"/>
      <c r="BK443" s="4"/>
      <c r="BL443" s="37"/>
      <c r="BM443" s="37"/>
      <c r="BN443" s="37"/>
      <c r="BO443" s="39"/>
      <c r="BP443" s="37"/>
      <c r="BQ443" s="37"/>
      <c r="BR443" s="37"/>
      <c r="BS443" s="31"/>
    </row>
    <row r="444" spans="8:71" s="2" customFormat="1" x14ac:dyDescent="0.2">
      <c r="H444" s="5"/>
      <c r="M444" s="64"/>
      <c r="Q444" s="64"/>
      <c r="R444" s="37"/>
      <c r="S444" s="37"/>
      <c r="T444" s="37"/>
      <c r="U444" s="63"/>
      <c r="V444" s="37"/>
      <c r="Y444" s="5"/>
      <c r="AC444" s="5"/>
      <c r="AG444" s="5"/>
      <c r="AK444" s="5"/>
      <c r="AL444" s="37"/>
      <c r="AM444" s="37"/>
      <c r="AN444" s="37"/>
      <c r="AO444" s="38"/>
      <c r="AP444" s="5"/>
      <c r="AQ444" s="5"/>
      <c r="AU444" s="4"/>
      <c r="AY444" s="4"/>
      <c r="AZ444" s="37"/>
      <c r="BA444" s="37"/>
      <c r="BB444" s="37"/>
      <c r="BC444" s="39"/>
      <c r="BD444" s="37"/>
      <c r="BG444" s="4"/>
      <c r="BK444" s="4"/>
      <c r="BL444" s="37"/>
      <c r="BM444" s="37"/>
      <c r="BN444" s="37"/>
      <c r="BO444" s="39"/>
      <c r="BP444" s="37"/>
      <c r="BQ444" s="37"/>
      <c r="BR444" s="37"/>
      <c r="BS444" s="31"/>
    </row>
    <row r="445" spans="8:71" s="2" customFormat="1" x14ac:dyDescent="0.2">
      <c r="H445" s="5"/>
      <c r="M445" s="64"/>
      <c r="Q445" s="64"/>
      <c r="R445" s="37"/>
      <c r="S445" s="37"/>
      <c r="T445" s="37"/>
      <c r="U445" s="63"/>
      <c r="V445" s="37"/>
      <c r="Y445" s="5"/>
      <c r="AC445" s="5"/>
      <c r="AG445" s="5"/>
      <c r="AK445" s="5"/>
      <c r="AL445" s="37"/>
      <c r="AM445" s="37"/>
      <c r="AN445" s="37"/>
      <c r="AO445" s="38"/>
      <c r="AP445" s="5"/>
      <c r="AQ445" s="5"/>
      <c r="AU445" s="4"/>
      <c r="AY445" s="4"/>
      <c r="AZ445" s="37"/>
      <c r="BA445" s="37"/>
      <c r="BB445" s="37"/>
      <c r="BC445" s="39"/>
      <c r="BD445" s="37"/>
      <c r="BG445" s="4"/>
      <c r="BK445" s="4"/>
      <c r="BL445" s="37"/>
      <c r="BM445" s="37"/>
      <c r="BN445" s="37"/>
      <c r="BO445" s="39"/>
      <c r="BP445" s="37"/>
      <c r="BQ445" s="37"/>
      <c r="BR445" s="37"/>
      <c r="BS445" s="31"/>
    </row>
    <row r="446" spans="8:71" s="2" customFormat="1" x14ac:dyDescent="0.2">
      <c r="H446" s="5"/>
      <c r="M446" s="64"/>
      <c r="Q446" s="64"/>
      <c r="R446" s="37"/>
      <c r="S446" s="37"/>
      <c r="T446" s="37"/>
      <c r="U446" s="63"/>
      <c r="V446" s="37"/>
      <c r="Y446" s="5"/>
      <c r="AC446" s="5"/>
      <c r="AG446" s="5"/>
      <c r="AK446" s="5"/>
      <c r="AL446" s="37"/>
      <c r="AM446" s="37"/>
      <c r="AN446" s="37"/>
      <c r="AO446" s="38"/>
      <c r="AP446" s="5"/>
      <c r="AQ446" s="5"/>
      <c r="AU446" s="4"/>
      <c r="AY446" s="4"/>
      <c r="AZ446" s="37"/>
      <c r="BA446" s="37"/>
      <c r="BB446" s="37"/>
      <c r="BC446" s="39"/>
      <c r="BD446" s="37"/>
      <c r="BG446" s="4"/>
      <c r="BK446" s="4"/>
      <c r="BL446" s="37"/>
      <c r="BM446" s="37"/>
      <c r="BN446" s="37"/>
      <c r="BO446" s="39"/>
      <c r="BP446" s="37"/>
      <c r="BQ446" s="37"/>
      <c r="BR446" s="37"/>
      <c r="BS446" s="31"/>
    </row>
    <row r="447" spans="8:71" s="2" customFormat="1" x14ac:dyDescent="0.2">
      <c r="H447" s="5"/>
      <c r="M447" s="64"/>
      <c r="Q447" s="64"/>
      <c r="R447" s="37"/>
      <c r="S447" s="37"/>
      <c r="T447" s="37"/>
      <c r="U447" s="63"/>
      <c r="V447" s="37"/>
      <c r="Y447" s="5"/>
      <c r="AC447" s="5"/>
      <c r="AG447" s="5"/>
      <c r="AK447" s="5"/>
      <c r="AL447" s="37"/>
      <c r="AM447" s="37"/>
      <c r="AN447" s="37"/>
      <c r="AO447" s="38"/>
      <c r="AP447" s="5"/>
      <c r="AQ447" s="5"/>
      <c r="AU447" s="4"/>
      <c r="AY447" s="4"/>
      <c r="AZ447" s="37"/>
      <c r="BA447" s="37"/>
      <c r="BB447" s="37"/>
      <c r="BC447" s="39"/>
      <c r="BD447" s="37"/>
      <c r="BG447" s="4"/>
      <c r="BK447" s="4"/>
      <c r="BL447" s="37"/>
      <c r="BM447" s="37"/>
      <c r="BN447" s="37"/>
      <c r="BO447" s="39"/>
      <c r="BP447" s="37"/>
      <c r="BQ447" s="37"/>
      <c r="BR447" s="37"/>
      <c r="BS447" s="31"/>
    </row>
    <row r="448" spans="8:71" s="2" customFormat="1" x14ac:dyDescent="0.2">
      <c r="H448" s="5"/>
      <c r="M448" s="64"/>
      <c r="Q448" s="64"/>
      <c r="R448" s="37"/>
      <c r="S448" s="37"/>
      <c r="T448" s="37"/>
      <c r="U448" s="63"/>
      <c r="V448" s="37"/>
      <c r="Y448" s="5"/>
      <c r="AC448" s="5"/>
      <c r="AG448" s="5"/>
      <c r="AK448" s="5"/>
      <c r="AL448" s="37"/>
      <c r="AM448" s="37"/>
      <c r="AN448" s="37"/>
      <c r="AO448" s="38"/>
      <c r="AP448" s="5"/>
      <c r="AQ448" s="5"/>
      <c r="AU448" s="4"/>
      <c r="AY448" s="4"/>
      <c r="AZ448" s="37"/>
      <c r="BA448" s="37"/>
      <c r="BB448" s="37"/>
      <c r="BC448" s="39"/>
      <c r="BD448" s="37"/>
      <c r="BG448" s="4"/>
      <c r="BK448" s="4"/>
      <c r="BL448" s="37"/>
      <c r="BM448" s="37"/>
      <c r="BN448" s="37"/>
      <c r="BO448" s="39"/>
      <c r="BP448" s="37"/>
      <c r="BQ448" s="37"/>
      <c r="BR448" s="37"/>
      <c r="BS448" s="31"/>
    </row>
    <row r="449" spans="8:71" s="2" customFormat="1" x14ac:dyDescent="0.2">
      <c r="H449" s="5"/>
      <c r="M449" s="64"/>
      <c r="Q449" s="64"/>
      <c r="R449" s="37"/>
      <c r="S449" s="37"/>
      <c r="T449" s="37"/>
      <c r="U449" s="63"/>
      <c r="V449" s="37"/>
      <c r="Y449" s="5"/>
      <c r="AC449" s="5"/>
      <c r="AG449" s="5"/>
      <c r="AK449" s="5"/>
      <c r="AL449" s="37"/>
      <c r="AM449" s="37"/>
      <c r="AN449" s="37"/>
      <c r="AO449" s="38"/>
      <c r="AP449" s="5"/>
      <c r="AQ449" s="5"/>
      <c r="AU449" s="4"/>
      <c r="AY449" s="4"/>
      <c r="AZ449" s="37"/>
      <c r="BA449" s="37"/>
      <c r="BB449" s="37"/>
      <c r="BC449" s="39"/>
      <c r="BD449" s="37"/>
      <c r="BG449" s="4"/>
      <c r="BK449" s="4"/>
      <c r="BL449" s="37"/>
      <c r="BM449" s="37"/>
      <c r="BN449" s="37"/>
      <c r="BO449" s="39"/>
      <c r="BP449" s="37"/>
      <c r="BQ449" s="37"/>
      <c r="BR449" s="37"/>
      <c r="BS449" s="31"/>
    </row>
    <row r="450" spans="8:71" s="2" customFormat="1" x14ac:dyDescent="0.2">
      <c r="H450" s="5"/>
      <c r="M450" s="64"/>
      <c r="Q450" s="64"/>
      <c r="R450" s="37"/>
      <c r="S450" s="37"/>
      <c r="T450" s="37"/>
      <c r="U450" s="63"/>
      <c r="V450" s="37"/>
      <c r="Y450" s="5"/>
      <c r="AC450" s="5"/>
      <c r="AG450" s="5"/>
      <c r="AK450" s="5"/>
      <c r="AL450" s="37"/>
      <c r="AM450" s="37"/>
      <c r="AN450" s="37"/>
      <c r="AO450" s="38"/>
      <c r="AP450" s="5"/>
      <c r="AQ450" s="5"/>
      <c r="AU450" s="4"/>
      <c r="AY450" s="4"/>
      <c r="AZ450" s="37"/>
      <c r="BA450" s="37"/>
      <c r="BB450" s="37"/>
      <c r="BC450" s="39"/>
      <c r="BD450" s="37"/>
      <c r="BG450" s="4"/>
      <c r="BK450" s="4"/>
      <c r="BL450" s="37"/>
      <c r="BM450" s="37"/>
      <c r="BN450" s="37"/>
      <c r="BO450" s="39"/>
      <c r="BP450" s="37"/>
      <c r="BQ450" s="37"/>
      <c r="BR450" s="37"/>
      <c r="BS450" s="31"/>
    </row>
    <row r="451" spans="8:71" s="2" customFormat="1" x14ac:dyDescent="0.2">
      <c r="H451" s="5"/>
      <c r="M451" s="64"/>
      <c r="Q451" s="64"/>
      <c r="R451" s="37"/>
      <c r="S451" s="37"/>
      <c r="T451" s="37"/>
      <c r="U451" s="63"/>
      <c r="V451" s="37"/>
      <c r="Y451" s="5"/>
      <c r="AC451" s="5"/>
      <c r="AG451" s="5"/>
      <c r="AK451" s="5"/>
      <c r="AL451" s="37"/>
      <c r="AM451" s="37"/>
      <c r="AN451" s="37"/>
      <c r="AO451" s="38"/>
      <c r="AP451" s="5"/>
      <c r="AQ451" s="5"/>
      <c r="AU451" s="4"/>
      <c r="AY451" s="4"/>
      <c r="AZ451" s="37"/>
      <c r="BA451" s="37"/>
      <c r="BB451" s="37"/>
      <c r="BC451" s="39"/>
      <c r="BD451" s="37"/>
      <c r="BG451" s="4"/>
      <c r="BK451" s="4"/>
      <c r="BL451" s="37"/>
      <c r="BM451" s="37"/>
      <c r="BN451" s="37"/>
      <c r="BO451" s="39"/>
      <c r="BP451" s="37"/>
      <c r="BQ451" s="37"/>
      <c r="BR451" s="37"/>
      <c r="BS451" s="31"/>
    </row>
    <row r="452" spans="8:71" s="2" customFormat="1" x14ac:dyDescent="0.2">
      <c r="H452" s="5"/>
      <c r="M452" s="64"/>
      <c r="Q452" s="64"/>
      <c r="R452" s="37"/>
      <c r="S452" s="37"/>
      <c r="T452" s="37"/>
      <c r="U452" s="63"/>
      <c r="V452" s="37"/>
      <c r="Y452" s="5"/>
      <c r="AC452" s="5"/>
      <c r="AG452" s="5"/>
      <c r="AK452" s="5"/>
      <c r="AL452" s="37"/>
      <c r="AM452" s="37"/>
      <c r="AN452" s="37"/>
      <c r="AO452" s="38"/>
      <c r="AP452" s="5"/>
      <c r="AQ452" s="5"/>
      <c r="AU452" s="4"/>
      <c r="AY452" s="4"/>
      <c r="AZ452" s="37"/>
      <c r="BA452" s="37"/>
      <c r="BB452" s="37"/>
      <c r="BC452" s="39"/>
      <c r="BD452" s="37"/>
      <c r="BG452" s="4"/>
      <c r="BK452" s="4"/>
      <c r="BL452" s="37"/>
      <c r="BM452" s="37"/>
      <c r="BN452" s="37"/>
      <c r="BO452" s="39"/>
      <c r="BP452" s="37"/>
      <c r="BQ452" s="37"/>
      <c r="BR452" s="37"/>
      <c r="BS452" s="31"/>
    </row>
    <row r="453" spans="8:71" s="2" customFormat="1" x14ac:dyDescent="0.2">
      <c r="H453" s="5"/>
      <c r="M453" s="64"/>
      <c r="Q453" s="64"/>
      <c r="R453" s="37"/>
      <c r="S453" s="37"/>
      <c r="T453" s="37"/>
      <c r="U453" s="63"/>
      <c r="V453" s="37"/>
      <c r="Y453" s="5"/>
      <c r="AC453" s="5"/>
      <c r="AG453" s="5"/>
      <c r="AK453" s="5"/>
      <c r="AL453" s="37"/>
      <c r="AM453" s="37"/>
      <c r="AN453" s="37"/>
      <c r="AO453" s="38"/>
      <c r="AP453" s="5"/>
      <c r="AQ453" s="5"/>
      <c r="AU453" s="4"/>
      <c r="AY453" s="4"/>
      <c r="AZ453" s="37"/>
      <c r="BA453" s="37"/>
      <c r="BB453" s="37"/>
      <c r="BC453" s="39"/>
      <c r="BD453" s="37"/>
      <c r="BG453" s="4"/>
      <c r="BK453" s="4"/>
      <c r="BL453" s="37"/>
      <c r="BM453" s="37"/>
      <c r="BN453" s="37"/>
      <c r="BO453" s="39"/>
      <c r="BP453" s="37"/>
      <c r="BQ453" s="37"/>
      <c r="BR453" s="37"/>
      <c r="BS453" s="31"/>
    </row>
    <row r="454" spans="8:71" s="2" customFormat="1" x14ac:dyDescent="0.2">
      <c r="H454" s="5"/>
      <c r="M454" s="64"/>
      <c r="Q454" s="64"/>
      <c r="R454" s="37"/>
      <c r="S454" s="37"/>
      <c r="T454" s="37"/>
      <c r="U454" s="63"/>
      <c r="V454" s="37"/>
      <c r="Y454" s="5"/>
      <c r="AC454" s="5"/>
      <c r="AG454" s="5"/>
      <c r="AK454" s="5"/>
      <c r="AL454" s="37"/>
      <c r="AM454" s="37"/>
      <c r="AN454" s="37"/>
      <c r="AO454" s="38"/>
      <c r="AP454" s="5"/>
      <c r="AQ454" s="5"/>
      <c r="AU454" s="4"/>
      <c r="AY454" s="4"/>
      <c r="AZ454" s="37"/>
      <c r="BA454" s="37"/>
      <c r="BB454" s="37"/>
      <c r="BC454" s="39"/>
      <c r="BD454" s="37"/>
      <c r="BG454" s="4"/>
      <c r="BK454" s="4"/>
      <c r="BL454" s="37"/>
      <c r="BM454" s="37"/>
      <c r="BN454" s="37"/>
      <c r="BO454" s="39"/>
      <c r="BP454" s="37"/>
      <c r="BQ454" s="37"/>
      <c r="BR454" s="37"/>
      <c r="BS454" s="31"/>
    </row>
    <row r="455" spans="8:71" s="2" customFormat="1" x14ac:dyDescent="0.2">
      <c r="H455" s="5"/>
      <c r="M455" s="64"/>
      <c r="Q455" s="64"/>
      <c r="R455" s="37"/>
      <c r="S455" s="37"/>
      <c r="T455" s="37"/>
      <c r="U455" s="63"/>
      <c r="V455" s="37"/>
      <c r="Y455" s="5"/>
      <c r="AC455" s="5"/>
      <c r="AG455" s="5"/>
      <c r="AK455" s="5"/>
      <c r="AL455" s="37"/>
      <c r="AM455" s="37"/>
      <c r="AN455" s="37"/>
      <c r="AO455" s="38"/>
      <c r="AP455" s="5"/>
      <c r="AQ455" s="5"/>
      <c r="AU455" s="4"/>
      <c r="AY455" s="4"/>
      <c r="AZ455" s="37"/>
      <c r="BA455" s="37"/>
      <c r="BB455" s="37"/>
      <c r="BC455" s="39"/>
      <c r="BD455" s="37"/>
      <c r="BG455" s="4"/>
      <c r="BK455" s="4"/>
      <c r="BL455" s="37"/>
      <c r="BM455" s="37"/>
      <c r="BN455" s="37"/>
      <c r="BO455" s="39"/>
      <c r="BP455" s="37"/>
      <c r="BQ455" s="37"/>
      <c r="BR455" s="37"/>
      <c r="BS455" s="31"/>
    </row>
    <row r="456" spans="8:71" s="2" customFormat="1" x14ac:dyDescent="0.2">
      <c r="H456" s="5"/>
      <c r="M456" s="64"/>
      <c r="Q456" s="64"/>
      <c r="R456" s="37"/>
      <c r="S456" s="37"/>
      <c r="T456" s="37"/>
      <c r="U456" s="63"/>
      <c r="V456" s="37"/>
      <c r="Y456" s="5"/>
      <c r="AC456" s="5"/>
      <c r="AG456" s="5"/>
      <c r="AK456" s="5"/>
      <c r="AL456" s="37"/>
      <c r="AM456" s="37"/>
      <c r="AN456" s="37"/>
      <c r="AO456" s="38"/>
      <c r="AP456" s="5"/>
      <c r="AQ456" s="5"/>
      <c r="AU456" s="4"/>
      <c r="AY456" s="4"/>
      <c r="AZ456" s="37"/>
      <c r="BA456" s="37"/>
      <c r="BB456" s="37"/>
      <c r="BC456" s="39"/>
      <c r="BD456" s="37"/>
      <c r="BG456" s="4"/>
      <c r="BK456" s="4"/>
      <c r="BL456" s="37"/>
      <c r="BM456" s="37"/>
      <c r="BN456" s="37"/>
      <c r="BO456" s="39"/>
      <c r="BP456" s="37"/>
      <c r="BQ456" s="37"/>
      <c r="BR456" s="37"/>
      <c r="BS456" s="31"/>
    </row>
    <row r="457" spans="8:71" s="2" customFormat="1" x14ac:dyDescent="0.2">
      <c r="H457" s="5"/>
      <c r="M457" s="64"/>
      <c r="Q457" s="64"/>
      <c r="R457" s="37"/>
      <c r="S457" s="37"/>
      <c r="T457" s="37"/>
      <c r="U457" s="63"/>
      <c r="V457" s="37"/>
      <c r="Y457" s="5"/>
      <c r="AC457" s="5"/>
      <c r="AG457" s="5"/>
      <c r="AK457" s="5"/>
      <c r="AL457" s="37"/>
      <c r="AM457" s="37"/>
      <c r="AN457" s="37"/>
      <c r="AO457" s="38"/>
      <c r="AP457" s="5"/>
      <c r="AQ457" s="5"/>
      <c r="AU457" s="4"/>
      <c r="AY457" s="4"/>
      <c r="AZ457" s="37"/>
      <c r="BA457" s="37"/>
      <c r="BB457" s="37"/>
      <c r="BC457" s="39"/>
      <c r="BD457" s="37"/>
      <c r="BG457" s="4"/>
      <c r="BK457" s="4"/>
      <c r="BL457" s="37"/>
      <c r="BM457" s="37"/>
      <c r="BN457" s="37"/>
      <c r="BO457" s="39"/>
      <c r="BP457" s="37"/>
      <c r="BQ457" s="37"/>
      <c r="BR457" s="37"/>
      <c r="BS457" s="31"/>
    </row>
    <row r="458" spans="8:71" s="2" customFormat="1" x14ac:dyDescent="0.2">
      <c r="H458" s="5"/>
      <c r="M458" s="64"/>
      <c r="Q458" s="64"/>
      <c r="R458" s="37"/>
      <c r="S458" s="37"/>
      <c r="T458" s="37"/>
      <c r="U458" s="63"/>
      <c r="V458" s="37"/>
      <c r="Y458" s="5"/>
      <c r="AC458" s="5"/>
      <c r="AG458" s="5"/>
      <c r="AK458" s="5"/>
      <c r="AL458" s="37"/>
      <c r="AM458" s="37"/>
      <c r="AN458" s="37"/>
      <c r="AO458" s="38"/>
      <c r="AP458" s="5"/>
      <c r="AQ458" s="5"/>
      <c r="AU458" s="4"/>
      <c r="AY458" s="4"/>
      <c r="AZ458" s="37"/>
      <c r="BA458" s="37"/>
      <c r="BB458" s="37"/>
      <c r="BC458" s="39"/>
      <c r="BD458" s="37"/>
      <c r="BG458" s="4"/>
      <c r="BK458" s="4"/>
      <c r="BL458" s="37"/>
      <c r="BM458" s="37"/>
      <c r="BN458" s="37"/>
      <c r="BO458" s="39"/>
      <c r="BP458" s="37"/>
      <c r="BQ458" s="37"/>
      <c r="BR458" s="37"/>
      <c r="BS458" s="31"/>
    </row>
    <row r="459" spans="8:71" s="2" customFormat="1" x14ac:dyDescent="0.2">
      <c r="H459" s="5"/>
      <c r="M459" s="64"/>
      <c r="Q459" s="64"/>
      <c r="R459" s="37"/>
      <c r="S459" s="37"/>
      <c r="T459" s="37"/>
      <c r="U459" s="63"/>
      <c r="V459" s="37"/>
      <c r="Y459" s="5"/>
      <c r="AC459" s="5"/>
      <c r="AG459" s="5"/>
      <c r="AK459" s="5"/>
      <c r="AL459" s="37"/>
      <c r="AM459" s="37"/>
      <c r="AN459" s="37"/>
      <c r="AO459" s="38"/>
      <c r="AP459" s="5"/>
      <c r="AQ459" s="5"/>
      <c r="AU459" s="4"/>
      <c r="AY459" s="4"/>
      <c r="AZ459" s="37"/>
      <c r="BA459" s="37"/>
      <c r="BB459" s="37"/>
      <c r="BC459" s="39"/>
      <c r="BD459" s="37"/>
      <c r="BG459" s="4"/>
      <c r="BK459" s="4"/>
      <c r="BL459" s="37"/>
      <c r="BM459" s="37"/>
      <c r="BN459" s="37"/>
      <c r="BO459" s="39"/>
      <c r="BP459" s="37"/>
      <c r="BQ459" s="37"/>
      <c r="BR459" s="37"/>
      <c r="BS459" s="31"/>
    </row>
    <row r="460" spans="8:71" s="2" customFormat="1" x14ac:dyDescent="0.2">
      <c r="H460" s="5"/>
      <c r="M460" s="64"/>
      <c r="Q460" s="64"/>
      <c r="R460" s="37"/>
      <c r="S460" s="37"/>
      <c r="T460" s="37"/>
      <c r="U460" s="63"/>
      <c r="V460" s="37"/>
      <c r="Y460" s="5"/>
      <c r="AC460" s="5"/>
      <c r="AG460" s="5"/>
      <c r="AK460" s="5"/>
      <c r="AL460" s="37"/>
      <c r="AM460" s="37"/>
      <c r="AN460" s="37"/>
      <c r="AO460" s="38"/>
      <c r="AP460" s="5"/>
      <c r="AQ460" s="5"/>
      <c r="AU460" s="4"/>
      <c r="AY460" s="4"/>
      <c r="AZ460" s="37"/>
      <c r="BA460" s="37"/>
      <c r="BB460" s="37"/>
      <c r="BC460" s="39"/>
      <c r="BD460" s="37"/>
      <c r="BG460" s="4"/>
      <c r="BK460" s="4"/>
      <c r="BL460" s="37"/>
      <c r="BM460" s="37"/>
      <c r="BN460" s="37"/>
      <c r="BO460" s="39"/>
      <c r="BP460" s="37"/>
      <c r="BQ460" s="37"/>
      <c r="BR460" s="37"/>
      <c r="BS460" s="31"/>
    </row>
    <row r="461" spans="8:71" s="2" customFormat="1" x14ac:dyDescent="0.2">
      <c r="H461" s="5"/>
      <c r="M461" s="64"/>
      <c r="Q461" s="64"/>
      <c r="R461" s="37"/>
      <c r="S461" s="37"/>
      <c r="T461" s="37"/>
      <c r="U461" s="63"/>
      <c r="V461" s="37"/>
      <c r="Y461" s="5"/>
      <c r="AC461" s="5"/>
      <c r="AG461" s="5"/>
      <c r="AK461" s="5"/>
      <c r="AL461" s="37"/>
      <c r="AM461" s="37"/>
      <c r="AN461" s="37"/>
      <c r="AO461" s="38"/>
      <c r="AP461" s="5"/>
      <c r="AQ461" s="5"/>
      <c r="AU461" s="4"/>
      <c r="AY461" s="4"/>
      <c r="AZ461" s="37"/>
      <c r="BA461" s="37"/>
      <c r="BB461" s="37"/>
      <c r="BC461" s="39"/>
      <c r="BD461" s="37"/>
      <c r="BG461" s="4"/>
      <c r="BK461" s="4"/>
      <c r="BL461" s="37"/>
      <c r="BM461" s="37"/>
      <c r="BN461" s="37"/>
      <c r="BO461" s="39"/>
      <c r="BP461" s="37"/>
      <c r="BQ461" s="37"/>
      <c r="BR461" s="37"/>
      <c r="BS461" s="31"/>
    </row>
    <row r="462" spans="8:71" s="2" customFormat="1" x14ac:dyDescent="0.2">
      <c r="H462" s="5"/>
      <c r="M462" s="64"/>
      <c r="Q462" s="64"/>
      <c r="R462" s="37"/>
      <c r="S462" s="37"/>
      <c r="T462" s="37"/>
      <c r="U462" s="63"/>
      <c r="V462" s="37"/>
      <c r="Y462" s="5"/>
      <c r="AC462" s="5"/>
      <c r="AG462" s="5"/>
      <c r="AK462" s="5"/>
      <c r="AL462" s="37"/>
      <c r="AM462" s="37"/>
      <c r="AN462" s="37"/>
      <c r="AO462" s="38"/>
      <c r="AP462" s="5"/>
      <c r="AQ462" s="5"/>
      <c r="AU462" s="4"/>
      <c r="AY462" s="4"/>
      <c r="AZ462" s="37"/>
      <c r="BA462" s="37"/>
      <c r="BB462" s="37"/>
      <c r="BC462" s="39"/>
      <c r="BD462" s="37"/>
      <c r="BG462" s="4"/>
      <c r="BK462" s="4"/>
      <c r="BL462" s="37"/>
      <c r="BM462" s="37"/>
      <c r="BN462" s="37"/>
      <c r="BO462" s="39"/>
      <c r="BP462" s="37"/>
      <c r="BQ462" s="37"/>
      <c r="BR462" s="37"/>
      <c r="BS462" s="31"/>
    </row>
    <row r="463" spans="8:71" s="2" customFormat="1" x14ac:dyDescent="0.2">
      <c r="H463" s="5"/>
      <c r="M463" s="64"/>
      <c r="Q463" s="64"/>
      <c r="R463" s="37"/>
      <c r="S463" s="37"/>
      <c r="T463" s="37"/>
      <c r="U463" s="63"/>
      <c r="V463" s="37"/>
      <c r="Y463" s="5"/>
      <c r="AC463" s="5"/>
      <c r="AG463" s="5"/>
      <c r="AK463" s="5"/>
      <c r="AL463" s="37"/>
      <c r="AM463" s="37"/>
      <c r="AN463" s="37"/>
      <c r="AO463" s="38"/>
      <c r="AP463" s="5"/>
      <c r="AQ463" s="5"/>
      <c r="AU463" s="4"/>
      <c r="AY463" s="4"/>
      <c r="AZ463" s="37"/>
      <c r="BA463" s="37"/>
      <c r="BB463" s="37"/>
      <c r="BC463" s="39"/>
      <c r="BD463" s="37"/>
      <c r="BG463" s="4"/>
      <c r="BK463" s="4"/>
      <c r="BL463" s="37"/>
      <c r="BM463" s="37"/>
      <c r="BN463" s="37"/>
      <c r="BO463" s="39"/>
      <c r="BP463" s="37"/>
      <c r="BQ463" s="37"/>
      <c r="BR463" s="37"/>
      <c r="BS463" s="31"/>
    </row>
    <row r="464" spans="8:71" s="2" customFormat="1" x14ac:dyDescent="0.2">
      <c r="H464" s="5"/>
      <c r="M464" s="64"/>
      <c r="Q464" s="64"/>
      <c r="R464" s="37"/>
      <c r="S464" s="37"/>
      <c r="T464" s="37"/>
      <c r="U464" s="63"/>
      <c r="V464" s="37"/>
      <c r="Y464" s="5"/>
      <c r="AC464" s="5"/>
      <c r="AG464" s="5"/>
      <c r="AK464" s="5"/>
      <c r="AL464" s="37"/>
      <c r="AM464" s="37"/>
      <c r="AN464" s="37"/>
      <c r="AO464" s="38"/>
      <c r="AP464" s="5"/>
      <c r="AQ464" s="5"/>
      <c r="AU464" s="4"/>
      <c r="AY464" s="4"/>
      <c r="AZ464" s="37"/>
      <c r="BA464" s="37"/>
      <c r="BB464" s="37"/>
      <c r="BC464" s="39"/>
      <c r="BD464" s="37"/>
      <c r="BG464" s="4"/>
      <c r="BK464" s="4"/>
      <c r="BL464" s="37"/>
      <c r="BM464" s="37"/>
      <c r="BN464" s="37"/>
      <c r="BO464" s="39"/>
      <c r="BP464" s="37"/>
      <c r="BQ464" s="37"/>
      <c r="BR464" s="37"/>
      <c r="BS464" s="31"/>
    </row>
    <row r="465" spans="8:71" s="2" customFormat="1" x14ac:dyDescent="0.2">
      <c r="H465" s="5"/>
      <c r="M465" s="64"/>
      <c r="Q465" s="64"/>
      <c r="R465" s="37"/>
      <c r="S465" s="37"/>
      <c r="T465" s="37"/>
      <c r="U465" s="63"/>
      <c r="V465" s="37"/>
      <c r="Y465" s="5"/>
      <c r="AC465" s="5"/>
      <c r="AG465" s="5"/>
      <c r="AK465" s="5"/>
      <c r="AL465" s="37"/>
      <c r="AM465" s="37"/>
      <c r="AN465" s="37"/>
      <c r="AO465" s="38"/>
      <c r="AP465" s="5"/>
      <c r="AQ465" s="5"/>
      <c r="AU465" s="4"/>
      <c r="AY465" s="4"/>
      <c r="AZ465" s="37"/>
      <c r="BA465" s="37"/>
      <c r="BB465" s="37"/>
      <c r="BC465" s="39"/>
      <c r="BD465" s="37"/>
      <c r="BG465" s="4"/>
      <c r="BK465" s="4"/>
      <c r="BL465" s="37"/>
      <c r="BM465" s="37"/>
      <c r="BN465" s="37"/>
      <c r="BO465" s="39"/>
      <c r="BP465" s="37"/>
      <c r="BQ465" s="37"/>
      <c r="BR465" s="37"/>
      <c r="BS465" s="31"/>
    </row>
    <row r="466" spans="8:71" s="2" customFormat="1" x14ac:dyDescent="0.2">
      <c r="H466" s="5"/>
      <c r="M466" s="64"/>
      <c r="Q466" s="64"/>
      <c r="R466" s="37"/>
      <c r="S466" s="37"/>
      <c r="T466" s="37"/>
      <c r="U466" s="63"/>
      <c r="V466" s="37"/>
      <c r="Y466" s="5"/>
      <c r="AC466" s="5"/>
      <c r="AG466" s="5"/>
      <c r="AK466" s="5"/>
      <c r="AL466" s="37"/>
      <c r="AM466" s="37"/>
      <c r="AN466" s="37"/>
      <c r="AO466" s="38"/>
      <c r="AP466" s="5"/>
      <c r="AQ466" s="5"/>
      <c r="AU466" s="4"/>
      <c r="AY466" s="4"/>
      <c r="AZ466" s="37"/>
      <c r="BA466" s="37"/>
      <c r="BB466" s="37"/>
      <c r="BC466" s="39"/>
      <c r="BD466" s="37"/>
      <c r="BG466" s="4"/>
      <c r="BK466" s="4"/>
      <c r="BL466" s="37"/>
      <c r="BM466" s="37"/>
      <c r="BN466" s="37"/>
      <c r="BO466" s="39"/>
      <c r="BP466" s="37"/>
      <c r="BQ466" s="37"/>
      <c r="BR466" s="37"/>
      <c r="BS466" s="31"/>
    </row>
    <row r="467" spans="8:71" s="2" customFormat="1" x14ac:dyDescent="0.2">
      <c r="H467" s="5"/>
      <c r="M467" s="64"/>
      <c r="Q467" s="64"/>
      <c r="R467" s="37"/>
      <c r="S467" s="37"/>
      <c r="T467" s="37"/>
      <c r="U467" s="63"/>
      <c r="V467" s="37"/>
      <c r="Y467" s="5"/>
      <c r="AC467" s="5"/>
      <c r="AG467" s="5"/>
      <c r="AK467" s="5"/>
      <c r="AL467" s="37"/>
      <c r="AM467" s="37"/>
      <c r="AN467" s="37"/>
      <c r="AO467" s="38"/>
      <c r="AP467" s="5"/>
      <c r="AQ467" s="5"/>
      <c r="AU467" s="4"/>
      <c r="AY467" s="4"/>
      <c r="AZ467" s="37"/>
      <c r="BA467" s="37"/>
      <c r="BB467" s="37"/>
      <c r="BC467" s="39"/>
      <c r="BD467" s="37"/>
      <c r="BG467" s="4"/>
      <c r="BK467" s="4"/>
      <c r="BL467" s="37"/>
      <c r="BM467" s="37"/>
      <c r="BN467" s="37"/>
      <c r="BO467" s="39"/>
      <c r="BP467" s="37"/>
      <c r="BQ467" s="37"/>
      <c r="BR467" s="37"/>
      <c r="BS467" s="31"/>
    </row>
    <row r="468" spans="8:71" s="2" customFormat="1" x14ac:dyDescent="0.2">
      <c r="H468" s="5"/>
      <c r="M468" s="64"/>
      <c r="Q468" s="64"/>
      <c r="R468" s="37"/>
      <c r="S468" s="37"/>
      <c r="T468" s="37"/>
      <c r="U468" s="63"/>
      <c r="V468" s="37"/>
      <c r="Y468" s="5"/>
      <c r="AC468" s="5"/>
      <c r="AG468" s="5"/>
      <c r="AK468" s="5"/>
      <c r="AL468" s="37"/>
      <c r="AM468" s="37"/>
      <c r="AN468" s="37"/>
      <c r="AO468" s="38"/>
      <c r="AP468" s="5"/>
      <c r="AQ468" s="5"/>
      <c r="AU468" s="4"/>
      <c r="AY468" s="4"/>
      <c r="AZ468" s="37"/>
      <c r="BA468" s="37"/>
      <c r="BB468" s="37"/>
      <c r="BC468" s="39"/>
      <c r="BD468" s="37"/>
      <c r="BG468" s="4"/>
      <c r="BK468" s="4"/>
      <c r="BL468" s="37"/>
      <c r="BM468" s="37"/>
      <c r="BN468" s="37"/>
      <c r="BO468" s="39"/>
      <c r="BP468" s="37"/>
      <c r="BQ468" s="37"/>
      <c r="BR468" s="37"/>
      <c r="BS468" s="31"/>
    </row>
    <row r="469" spans="8:71" s="2" customFormat="1" x14ac:dyDescent="0.2">
      <c r="H469" s="5"/>
      <c r="M469" s="64"/>
      <c r="Q469" s="64"/>
      <c r="R469" s="37"/>
      <c r="S469" s="37"/>
      <c r="T469" s="37"/>
      <c r="U469" s="63"/>
      <c r="V469" s="37"/>
      <c r="Y469" s="5"/>
      <c r="AC469" s="5"/>
      <c r="AG469" s="5"/>
      <c r="AK469" s="5"/>
      <c r="AL469" s="37"/>
      <c r="AM469" s="37"/>
      <c r="AN469" s="37"/>
      <c r="AO469" s="38"/>
      <c r="AP469" s="5"/>
      <c r="AQ469" s="5"/>
      <c r="AU469" s="4"/>
      <c r="AY469" s="4"/>
      <c r="AZ469" s="37"/>
      <c r="BA469" s="37"/>
      <c r="BB469" s="37"/>
      <c r="BC469" s="39"/>
      <c r="BD469" s="37"/>
      <c r="BG469" s="4"/>
      <c r="BK469" s="4"/>
      <c r="BL469" s="37"/>
      <c r="BM469" s="37"/>
      <c r="BN469" s="37"/>
      <c r="BO469" s="39"/>
      <c r="BP469" s="37"/>
      <c r="BQ469" s="37"/>
      <c r="BR469" s="37"/>
      <c r="BS469" s="31"/>
    </row>
    <row r="470" spans="8:71" s="2" customFormat="1" x14ac:dyDescent="0.2">
      <c r="H470" s="5"/>
      <c r="M470" s="64"/>
      <c r="Q470" s="64"/>
      <c r="R470" s="37"/>
      <c r="S470" s="37"/>
      <c r="T470" s="37"/>
      <c r="U470" s="63"/>
      <c r="V470" s="37"/>
      <c r="Y470" s="5"/>
      <c r="AC470" s="5"/>
      <c r="AG470" s="5"/>
      <c r="AK470" s="5"/>
      <c r="AL470" s="37"/>
      <c r="AM470" s="37"/>
      <c r="AN470" s="37"/>
      <c r="AO470" s="38"/>
      <c r="AP470" s="5"/>
      <c r="AQ470" s="5"/>
      <c r="AU470" s="4"/>
      <c r="AY470" s="4"/>
      <c r="AZ470" s="37"/>
      <c r="BA470" s="37"/>
      <c r="BB470" s="37"/>
      <c r="BC470" s="39"/>
      <c r="BD470" s="37"/>
      <c r="BG470" s="4"/>
      <c r="BK470" s="4"/>
      <c r="BL470" s="37"/>
      <c r="BM470" s="37"/>
      <c r="BN470" s="37"/>
      <c r="BO470" s="39"/>
      <c r="BP470" s="37"/>
      <c r="BQ470" s="37"/>
      <c r="BR470" s="37"/>
      <c r="BS470" s="31"/>
    </row>
    <row r="471" spans="8:71" s="2" customFormat="1" x14ac:dyDescent="0.2">
      <c r="H471" s="5"/>
      <c r="M471" s="64"/>
      <c r="Q471" s="64"/>
      <c r="R471" s="37"/>
      <c r="S471" s="37"/>
      <c r="T471" s="37"/>
      <c r="U471" s="63"/>
      <c r="V471" s="37"/>
      <c r="Y471" s="5"/>
      <c r="AC471" s="5"/>
      <c r="AG471" s="5"/>
      <c r="AK471" s="5"/>
      <c r="AL471" s="37"/>
      <c r="AM471" s="37"/>
      <c r="AN471" s="37"/>
      <c r="AO471" s="38"/>
      <c r="AP471" s="5"/>
      <c r="AQ471" s="5"/>
      <c r="AU471" s="4"/>
      <c r="AY471" s="4"/>
      <c r="AZ471" s="37"/>
      <c r="BA471" s="37"/>
      <c r="BB471" s="37"/>
      <c r="BC471" s="39"/>
      <c r="BD471" s="37"/>
      <c r="BG471" s="4"/>
      <c r="BK471" s="4"/>
      <c r="BL471" s="37"/>
      <c r="BM471" s="37"/>
      <c r="BN471" s="37"/>
      <c r="BO471" s="39"/>
      <c r="BP471" s="37"/>
      <c r="BQ471" s="37"/>
      <c r="BR471" s="37"/>
      <c r="BS471" s="31"/>
    </row>
    <row r="472" spans="8:71" s="2" customFormat="1" x14ac:dyDescent="0.2">
      <c r="H472" s="5"/>
      <c r="M472" s="64"/>
      <c r="Q472" s="64"/>
      <c r="R472" s="37"/>
      <c r="S472" s="37"/>
      <c r="T472" s="37"/>
      <c r="U472" s="63"/>
      <c r="V472" s="37"/>
      <c r="Y472" s="5"/>
      <c r="AC472" s="5"/>
      <c r="AG472" s="5"/>
      <c r="AK472" s="5"/>
      <c r="AL472" s="37"/>
      <c r="AM472" s="37"/>
      <c r="AN472" s="37"/>
      <c r="AO472" s="38"/>
      <c r="AP472" s="5"/>
      <c r="AQ472" s="5"/>
      <c r="AU472" s="4"/>
      <c r="AY472" s="4"/>
      <c r="AZ472" s="37"/>
      <c r="BA472" s="37"/>
      <c r="BB472" s="37"/>
      <c r="BC472" s="39"/>
      <c r="BD472" s="37"/>
      <c r="BG472" s="4"/>
      <c r="BK472" s="4"/>
      <c r="BL472" s="37"/>
      <c r="BM472" s="37"/>
      <c r="BN472" s="37"/>
      <c r="BO472" s="39"/>
      <c r="BP472" s="37"/>
      <c r="BQ472" s="37"/>
      <c r="BR472" s="37"/>
      <c r="BS472" s="31"/>
    </row>
    <row r="473" spans="8:71" s="2" customFormat="1" x14ac:dyDescent="0.2">
      <c r="H473" s="5"/>
      <c r="M473" s="64"/>
      <c r="Q473" s="64"/>
      <c r="R473" s="37"/>
      <c r="S473" s="37"/>
      <c r="T473" s="37"/>
      <c r="U473" s="63"/>
      <c r="V473" s="37"/>
      <c r="Y473" s="5"/>
      <c r="AC473" s="5"/>
      <c r="AG473" s="5"/>
      <c r="AK473" s="5"/>
      <c r="AL473" s="37"/>
      <c r="AM473" s="37"/>
      <c r="AN473" s="37"/>
      <c r="AO473" s="38"/>
      <c r="AP473" s="5"/>
      <c r="AQ473" s="5"/>
      <c r="AU473" s="4"/>
      <c r="AY473" s="4"/>
      <c r="AZ473" s="37"/>
      <c r="BA473" s="37"/>
      <c r="BB473" s="37"/>
      <c r="BC473" s="39"/>
      <c r="BD473" s="37"/>
      <c r="BG473" s="4"/>
      <c r="BK473" s="4"/>
      <c r="BL473" s="37"/>
      <c r="BM473" s="37"/>
      <c r="BN473" s="37"/>
      <c r="BO473" s="39"/>
      <c r="BP473" s="37"/>
      <c r="BQ473" s="37"/>
      <c r="BR473" s="37"/>
      <c r="BS473" s="31"/>
    </row>
    <row r="474" spans="8:71" s="2" customFormat="1" x14ac:dyDescent="0.2">
      <c r="H474" s="5"/>
      <c r="M474" s="64"/>
      <c r="Q474" s="64"/>
      <c r="R474" s="37"/>
      <c r="S474" s="37"/>
      <c r="T474" s="37"/>
      <c r="U474" s="63"/>
      <c r="V474" s="37"/>
      <c r="Y474" s="5"/>
      <c r="AC474" s="5"/>
      <c r="AG474" s="5"/>
      <c r="AK474" s="5"/>
      <c r="AL474" s="37"/>
      <c r="AM474" s="37"/>
      <c r="AN474" s="37"/>
      <c r="AO474" s="38"/>
      <c r="AP474" s="5"/>
      <c r="AQ474" s="5"/>
      <c r="AU474" s="4"/>
      <c r="AY474" s="4"/>
      <c r="AZ474" s="37"/>
      <c r="BA474" s="37"/>
      <c r="BB474" s="37"/>
      <c r="BC474" s="39"/>
      <c r="BD474" s="37"/>
      <c r="BG474" s="4"/>
      <c r="BK474" s="4"/>
      <c r="BL474" s="37"/>
      <c r="BM474" s="37"/>
      <c r="BN474" s="37"/>
      <c r="BO474" s="39"/>
      <c r="BP474" s="37"/>
      <c r="BQ474" s="37"/>
      <c r="BR474" s="37"/>
      <c r="BS474" s="31"/>
    </row>
    <row r="475" spans="8:71" s="2" customFormat="1" x14ac:dyDescent="0.2">
      <c r="H475" s="5"/>
      <c r="M475" s="64"/>
      <c r="Q475" s="64"/>
      <c r="R475" s="37"/>
      <c r="S475" s="37"/>
      <c r="T475" s="37"/>
      <c r="U475" s="63"/>
      <c r="V475" s="37"/>
      <c r="Y475" s="5"/>
      <c r="AC475" s="5"/>
      <c r="AG475" s="5"/>
      <c r="AK475" s="5"/>
      <c r="AL475" s="37"/>
      <c r="AM475" s="37"/>
      <c r="AN475" s="37"/>
      <c r="AO475" s="38"/>
      <c r="AP475" s="5"/>
      <c r="AQ475" s="5"/>
      <c r="AU475" s="4"/>
      <c r="AY475" s="4"/>
      <c r="AZ475" s="37"/>
      <c r="BA475" s="37"/>
      <c r="BB475" s="37"/>
      <c r="BC475" s="39"/>
      <c r="BD475" s="37"/>
      <c r="BG475" s="4"/>
      <c r="BK475" s="4"/>
      <c r="BL475" s="37"/>
      <c r="BM475" s="37"/>
      <c r="BN475" s="37"/>
      <c r="BO475" s="39"/>
      <c r="BP475" s="37"/>
      <c r="BQ475" s="37"/>
      <c r="BR475" s="37"/>
      <c r="BS475" s="31"/>
    </row>
    <row r="476" spans="8:71" s="2" customFormat="1" x14ac:dyDescent="0.2">
      <c r="H476" s="5"/>
      <c r="M476" s="64"/>
      <c r="Q476" s="64"/>
      <c r="R476" s="37"/>
      <c r="S476" s="37"/>
      <c r="T476" s="37"/>
      <c r="U476" s="63"/>
      <c r="V476" s="37"/>
      <c r="Y476" s="5"/>
      <c r="AC476" s="5"/>
      <c r="AG476" s="5"/>
      <c r="AK476" s="5"/>
      <c r="AL476" s="37"/>
      <c r="AM476" s="37"/>
      <c r="AN476" s="37"/>
      <c r="AO476" s="38"/>
      <c r="AP476" s="5"/>
      <c r="AQ476" s="5"/>
      <c r="AU476" s="4"/>
      <c r="AY476" s="4"/>
      <c r="AZ476" s="37"/>
      <c r="BA476" s="37"/>
      <c r="BB476" s="37"/>
      <c r="BC476" s="39"/>
      <c r="BD476" s="37"/>
      <c r="BG476" s="4"/>
      <c r="BK476" s="4"/>
      <c r="BL476" s="37"/>
      <c r="BM476" s="37"/>
      <c r="BN476" s="37"/>
      <c r="BO476" s="39"/>
      <c r="BP476" s="37"/>
      <c r="BQ476" s="37"/>
      <c r="BR476" s="37"/>
      <c r="BS476" s="31"/>
    </row>
    <row r="477" spans="8:71" s="2" customFormat="1" x14ac:dyDescent="0.2">
      <c r="H477" s="5"/>
      <c r="M477" s="64"/>
      <c r="Q477" s="64"/>
      <c r="R477" s="37"/>
      <c r="S477" s="37"/>
      <c r="T477" s="37"/>
      <c r="U477" s="63"/>
      <c r="V477" s="37"/>
      <c r="Y477" s="5"/>
      <c r="AC477" s="5"/>
      <c r="AG477" s="5"/>
      <c r="AK477" s="5"/>
      <c r="AL477" s="37"/>
      <c r="AM477" s="37"/>
      <c r="AN477" s="37"/>
      <c r="AO477" s="38"/>
      <c r="AP477" s="5"/>
      <c r="AQ477" s="5"/>
      <c r="AU477" s="4"/>
      <c r="AY477" s="4"/>
      <c r="AZ477" s="37"/>
      <c r="BA477" s="37"/>
      <c r="BB477" s="37"/>
      <c r="BC477" s="39"/>
      <c r="BD477" s="37"/>
      <c r="BG477" s="4"/>
      <c r="BK477" s="4"/>
      <c r="BL477" s="37"/>
      <c r="BM477" s="37"/>
      <c r="BN477" s="37"/>
      <c r="BO477" s="39"/>
      <c r="BP477" s="37"/>
      <c r="BQ477" s="37"/>
      <c r="BR477" s="37"/>
      <c r="BS477" s="31"/>
    </row>
    <row r="478" spans="8:71" s="2" customFormat="1" x14ac:dyDescent="0.2">
      <c r="H478" s="5"/>
      <c r="M478" s="64"/>
      <c r="Q478" s="64"/>
      <c r="R478" s="37"/>
      <c r="S478" s="37"/>
      <c r="T478" s="37"/>
      <c r="U478" s="63"/>
      <c r="V478" s="37"/>
      <c r="Y478" s="5"/>
      <c r="AC478" s="5"/>
      <c r="AG478" s="5"/>
      <c r="AK478" s="5"/>
      <c r="AL478" s="37"/>
      <c r="AM478" s="37"/>
      <c r="AN478" s="37"/>
      <c r="AO478" s="38"/>
      <c r="AP478" s="5"/>
      <c r="AQ478" s="5"/>
      <c r="AU478" s="4"/>
      <c r="AY478" s="4"/>
      <c r="AZ478" s="37"/>
      <c r="BA478" s="37"/>
      <c r="BB478" s="37"/>
      <c r="BC478" s="39"/>
      <c r="BD478" s="37"/>
      <c r="BG478" s="4"/>
      <c r="BK478" s="4"/>
      <c r="BL478" s="37"/>
      <c r="BM478" s="37"/>
      <c r="BN478" s="37"/>
      <c r="BO478" s="39"/>
      <c r="BP478" s="37"/>
      <c r="BQ478" s="37"/>
      <c r="BR478" s="37"/>
      <c r="BS478" s="31"/>
    </row>
    <row r="479" spans="8:71" s="2" customFormat="1" x14ac:dyDescent="0.2">
      <c r="H479" s="5"/>
      <c r="M479" s="64"/>
      <c r="Q479" s="64"/>
      <c r="R479" s="37"/>
      <c r="S479" s="37"/>
      <c r="T479" s="37"/>
      <c r="U479" s="63"/>
      <c r="V479" s="37"/>
      <c r="Y479" s="5"/>
      <c r="AC479" s="5"/>
      <c r="AG479" s="5"/>
      <c r="AK479" s="5"/>
      <c r="AL479" s="37"/>
      <c r="AM479" s="37"/>
      <c r="AN479" s="37"/>
      <c r="AO479" s="38"/>
      <c r="AP479" s="5"/>
      <c r="AQ479" s="5"/>
      <c r="AU479" s="4"/>
      <c r="AY479" s="4"/>
      <c r="AZ479" s="37"/>
      <c r="BA479" s="37"/>
      <c r="BB479" s="37"/>
      <c r="BC479" s="39"/>
      <c r="BD479" s="37"/>
      <c r="BG479" s="4"/>
      <c r="BK479" s="4"/>
      <c r="BL479" s="37"/>
      <c r="BM479" s="37"/>
      <c r="BN479" s="37"/>
      <c r="BO479" s="39"/>
      <c r="BP479" s="37"/>
      <c r="BQ479" s="37"/>
      <c r="BR479" s="37"/>
      <c r="BS479" s="31"/>
    </row>
    <row r="480" spans="8:71" s="2" customFormat="1" x14ac:dyDescent="0.2">
      <c r="H480" s="5"/>
      <c r="M480" s="64"/>
      <c r="Q480" s="64"/>
      <c r="R480" s="37"/>
      <c r="S480" s="37"/>
      <c r="T480" s="37"/>
      <c r="U480" s="63"/>
      <c r="V480" s="37"/>
      <c r="Y480" s="5"/>
      <c r="AC480" s="5"/>
      <c r="AG480" s="5"/>
      <c r="AK480" s="5"/>
      <c r="AL480" s="37"/>
      <c r="AM480" s="37"/>
      <c r="AN480" s="37"/>
      <c r="AO480" s="38"/>
      <c r="AP480" s="5"/>
      <c r="AQ480" s="5"/>
      <c r="AU480" s="4"/>
      <c r="AY480" s="4"/>
      <c r="AZ480" s="37"/>
      <c r="BA480" s="37"/>
      <c r="BB480" s="37"/>
      <c r="BC480" s="39"/>
      <c r="BD480" s="37"/>
      <c r="BG480" s="4"/>
      <c r="BK480" s="4"/>
      <c r="BL480" s="37"/>
      <c r="BM480" s="37"/>
      <c r="BN480" s="37"/>
      <c r="BO480" s="39"/>
      <c r="BP480" s="37"/>
      <c r="BQ480" s="37"/>
      <c r="BR480" s="37"/>
      <c r="BS480" s="31"/>
    </row>
    <row r="481" spans="8:71" s="2" customFormat="1" x14ac:dyDescent="0.2">
      <c r="H481" s="5"/>
      <c r="M481" s="64"/>
      <c r="Q481" s="64"/>
      <c r="R481" s="37"/>
      <c r="S481" s="37"/>
      <c r="T481" s="37"/>
      <c r="U481" s="63"/>
      <c r="V481" s="37"/>
      <c r="Y481" s="5"/>
      <c r="AC481" s="5"/>
      <c r="AG481" s="5"/>
      <c r="AK481" s="5"/>
      <c r="AL481" s="37"/>
      <c r="AM481" s="37"/>
      <c r="AN481" s="37"/>
      <c r="AO481" s="38"/>
      <c r="AP481" s="5"/>
      <c r="AQ481" s="5"/>
      <c r="AU481" s="4"/>
      <c r="AY481" s="4"/>
      <c r="AZ481" s="37"/>
      <c r="BA481" s="37"/>
      <c r="BB481" s="37"/>
      <c r="BC481" s="39"/>
      <c r="BD481" s="37"/>
      <c r="BG481" s="4"/>
      <c r="BK481" s="4"/>
      <c r="BL481" s="37"/>
      <c r="BM481" s="37"/>
      <c r="BN481" s="37"/>
      <c r="BO481" s="39"/>
      <c r="BP481" s="37"/>
      <c r="BQ481" s="37"/>
      <c r="BR481" s="37"/>
      <c r="BS481" s="31"/>
    </row>
    <row r="482" spans="8:71" s="2" customFormat="1" x14ac:dyDescent="0.2">
      <c r="H482" s="5"/>
      <c r="M482" s="64"/>
      <c r="Q482" s="64"/>
      <c r="R482" s="37"/>
      <c r="S482" s="37"/>
      <c r="T482" s="37"/>
      <c r="U482" s="63"/>
      <c r="V482" s="37"/>
      <c r="Y482" s="5"/>
      <c r="AC482" s="5"/>
      <c r="AG482" s="5"/>
      <c r="AK482" s="5"/>
      <c r="AL482" s="37"/>
      <c r="AM482" s="37"/>
      <c r="AN482" s="37"/>
      <c r="AO482" s="38"/>
      <c r="AP482" s="5"/>
      <c r="AQ482" s="5"/>
      <c r="AU482" s="4"/>
      <c r="AY482" s="4"/>
      <c r="AZ482" s="37"/>
      <c r="BA482" s="37"/>
      <c r="BB482" s="37"/>
      <c r="BC482" s="39"/>
      <c r="BD482" s="37"/>
      <c r="BG482" s="4"/>
      <c r="BK482" s="4"/>
      <c r="BL482" s="37"/>
      <c r="BM482" s="37"/>
      <c r="BN482" s="37"/>
      <c r="BO482" s="39"/>
      <c r="BP482" s="37"/>
      <c r="BQ482" s="37"/>
      <c r="BR482" s="37"/>
      <c r="BS482" s="31"/>
    </row>
    <row r="483" spans="8:71" s="2" customFormat="1" x14ac:dyDescent="0.2">
      <c r="H483" s="5"/>
      <c r="M483" s="64"/>
      <c r="Q483" s="64"/>
      <c r="R483" s="37"/>
      <c r="S483" s="37"/>
      <c r="T483" s="37"/>
      <c r="U483" s="63"/>
      <c r="V483" s="37"/>
      <c r="Y483" s="5"/>
      <c r="AC483" s="5"/>
      <c r="AG483" s="5"/>
      <c r="AK483" s="5"/>
      <c r="AL483" s="37"/>
      <c r="AM483" s="37"/>
      <c r="AN483" s="37"/>
      <c r="AO483" s="38"/>
      <c r="AP483" s="5"/>
      <c r="AQ483" s="5"/>
      <c r="AU483" s="4"/>
      <c r="AY483" s="4"/>
      <c r="AZ483" s="37"/>
      <c r="BA483" s="37"/>
      <c r="BB483" s="37"/>
      <c r="BC483" s="39"/>
      <c r="BD483" s="37"/>
      <c r="BG483" s="4"/>
      <c r="BK483" s="4"/>
      <c r="BL483" s="37"/>
      <c r="BM483" s="37"/>
      <c r="BN483" s="37"/>
      <c r="BO483" s="39"/>
      <c r="BP483" s="37"/>
      <c r="BQ483" s="37"/>
      <c r="BR483" s="37"/>
      <c r="BS483" s="31"/>
    </row>
    <row r="484" spans="8:71" s="2" customFormat="1" x14ac:dyDescent="0.2">
      <c r="H484" s="5"/>
      <c r="M484" s="64"/>
      <c r="Q484" s="64"/>
      <c r="R484" s="37"/>
      <c r="S484" s="37"/>
      <c r="T484" s="37"/>
      <c r="U484" s="63"/>
      <c r="V484" s="37"/>
      <c r="Y484" s="5"/>
      <c r="AC484" s="5"/>
      <c r="AG484" s="5"/>
      <c r="AK484" s="5"/>
      <c r="AL484" s="37"/>
      <c r="AM484" s="37"/>
      <c r="AN484" s="37"/>
      <c r="AO484" s="38"/>
      <c r="AP484" s="5"/>
      <c r="AQ484" s="5"/>
      <c r="AU484" s="4"/>
      <c r="AY484" s="4"/>
      <c r="AZ484" s="37"/>
      <c r="BA484" s="37"/>
      <c r="BB484" s="37"/>
      <c r="BC484" s="39"/>
      <c r="BD484" s="37"/>
      <c r="BG484" s="4"/>
      <c r="BK484" s="4"/>
      <c r="BL484" s="37"/>
      <c r="BM484" s="37"/>
      <c r="BN484" s="37"/>
      <c r="BO484" s="39"/>
      <c r="BP484" s="37"/>
      <c r="BQ484" s="37"/>
      <c r="BR484" s="37"/>
      <c r="BS484" s="31"/>
    </row>
    <row r="485" spans="8:71" s="2" customFormat="1" x14ac:dyDescent="0.2">
      <c r="H485" s="5"/>
      <c r="M485" s="64"/>
      <c r="Q485" s="64"/>
      <c r="R485" s="37"/>
      <c r="S485" s="37"/>
      <c r="T485" s="37"/>
      <c r="U485" s="63"/>
      <c r="V485" s="37"/>
      <c r="Y485" s="5"/>
      <c r="AC485" s="5"/>
      <c r="AG485" s="5"/>
      <c r="AK485" s="5"/>
      <c r="AL485" s="37"/>
      <c r="AM485" s="37"/>
      <c r="AN485" s="37"/>
      <c r="AO485" s="38"/>
      <c r="AP485" s="5"/>
      <c r="AQ485" s="5"/>
      <c r="AU485" s="4"/>
      <c r="AY485" s="4"/>
      <c r="AZ485" s="37"/>
      <c r="BA485" s="37"/>
      <c r="BB485" s="37"/>
      <c r="BC485" s="39"/>
      <c r="BD485" s="37"/>
      <c r="BG485" s="4"/>
      <c r="BK485" s="4"/>
      <c r="BL485" s="37"/>
      <c r="BM485" s="37"/>
      <c r="BN485" s="37"/>
      <c r="BO485" s="39"/>
      <c r="BP485" s="37"/>
      <c r="BQ485" s="37"/>
      <c r="BR485" s="37"/>
      <c r="BS485" s="31"/>
    </row>
    <row r="486" spans="8:71" s="2" customFormat="1" x14ac:dyDescent="0.2">
      <c r="H486" s="5"/>
      <c r="M486" s="64"/>
      <c r="Q486" s="64"/>
      <c r="R486" s="37"/>
      <c r="S486" s="37"/>
      <c r="T486" s="37"/>
      <c r="U486" s="63"/>
      <c r="V486" s="37"/>
      <c r="Y486" s="5"/>
      <c r="AC486" s="5"/>
      <c r="AG486" s="5"/>
      <c r="AK486" s="5"/>
      <c r="AL486" s="37"/>
      <c r="AM486" s="37"/>
      <c r="AN486" s="37"/>
      <c r="AO486" s="38"/>
      <c r="AP486" s="5"/>
      <c r="AQ486" s="5"/>
      <c r="AU486" s="4"/>
      <c r="AY486" s="4"/>
      <c r="AZ486" s="37"/>
      <c r="BA486" s="37"/>
      <c r="BB486" s="37"/>
      <c r="BC486" s="39"/>
      <c r="BD486" s="37"/>
      <c r="BG486" s="4"/>
      <c r="BK486" s="4"/>
      <c r="BL486" s="37"/>
      <c r="BM486" s="37"/>
      <c r="BN486" s="37"/>
      <c r="BO486" s="39"/>
      <c r="BP486" s="37"/>
      <c r="BQ486" s="37"/>
      <c r="BR486" s="37"/>
      <c r="BS486" s="31"/>
    </row>
    <row r="487" spans="8:71" s="2" customFormat="1" x14ac:dyDescent="0.2">
      <c r="H487" s="5"/>
      <c r="M487" s="64"/>
      <c r="Q487" s="64"/>
      <c r="R487" s="37"/>
      <c r="S487" s="37"/>
      <c r="T487" s="37"/>
      <c r="U487" s="63"/>
      <c r="V487" s="37"/>
      <c r="Y487" s="5"/>
      <c r="AC487" s="5"/>
      <c r="AG487" s="5"/>
      <c r="AK487" s="5"/>
      <c r="AL487" s="37"/>
      <c r="AM487" s="37"/>
      <c r="AN487" s="37"/>
      <c r="AO487" s="38"/>
      <c r="AP487" s="5"/>
      <c r="AQ487" s="5"/>
      <c r="AU487" s="4"/>
      <c r="AY487" s="4"/>
      <c r="AZ487" s="37"/>
      <c r="BA487" s="37"/>
      <c r="BB487" s="37"/>
      <c r="BC487" s="39"/>
      <c r="BD487" s="37"/>
      <c r="BG487" s="4"/>
      <c r="BK487" s="4"/>
      <c r="BL487" s="37"/>
      <c r="BM487" s="37"/>
      <c r="BN487" s="37"/>
      <c r="BO487" s="39"/>
      <c r="BP487" s="37"/>
      <c r="BQ487" s="37"/>
      <c r="BR487" s="37"/>
      <c r="BS487" s="31"/>
    </row>
    <row r="488" spans="8:71" s="2" customFormat="1" x14ac:dyDescent="0.2">
      <c r="H488" s="5"/>
      <c r="M488" s="64"/>
      <c r="Q488" s="64"/>
      <c r="R488" s="37"/>
      <c r="S488" s="37"/>
      <c r="T488" s="37"/>
      <c r="U488" s="63"/>
      <c r="V488" s="37"/>
      <c r="Y488" s="5"/>
      <c r="AC488" s="5"/>
      <c r="AG488" s="5"/>
      <c r="AK488" s="5"/>
      <c r="AL488" s="37"/>
      <c r="AM488" s="37"/>
      <c r="AN488" s="37"/>
      <c r="AO488" s="38"/>
      <c r="AP488" s="5"/>
      <c r="AQ488" s="5"/>
      <c r="AU488" s="4"/>
      <c r="AY488" s="4"/>
      <c r="AZ488" s="37"/>
      <c r="BA488" s="37"/>
      <c r="BB488" s="37"/>
      <c r="BC488" s="39"/>
      <c r="BD488" s="37"/>
      <c r="BG488" s="4"/>
      <c r="BK488" s="4"/>
      <c r="BL488" s="37"/>
      <c r="BM488" s="37"/>
      <c r="BN488" s="37"/>
      <c r="BO488" s="39"/>
      <c r="BP488" s="37"/>
      <c r="BQ488" s="37"/>
      <c r="BR488" s="37"/>
      <c r="BS488" s="31"/>
    </row>
    <row r="489" spans="8:71" s="2" customFormat="1" x14ac:dyDescent="0.2">
      <c r="H489" s="5"/>
      <c r="M489" s="64"/>
      <c r="Q489" s="64"/>
      <c r="R489" s="37"/>
      <c r="S489" s="37"/>
      <c r="T489" s="37"/>
      <c r="U489" s="63"/>
      <c r="V489" s="37"/>
      <c r="Y489" s="5"/>
      <c r="AC489" s="5"/>
      <c r="AG489" s="5"/>
      <c r="AK489" s="5"/>
      <c r="AL489" s="37"/>
      <c r="AM489" s="37"/>
      <c r="AN489" s="37"/>
      <c r="AO489" s="38"/>
      <c r="AP489" s="5"/>
      <c r="AQ489" s="5"/>
      <c r="AU489" s="4"/>
      <c r="AY489" s="4"/>
      <c r="AZ489" s="37"/>
      <c r="BA489" s="37"/>
      <c r="BB489" s="37"/>
      <c r="BC489" s="39"/>
      <c r="BD489" s="37"/>
      <c r="BG489" s="4"/>
      <c r="BK489" s="4"/>
      <c r="BL489" s="37"/>
      <c r="BM489" s="37"/>
      <c r="BN489" s="37"/>
      <c r="BO489" s="39"/>
      <c r="BP489" s="37"/>
      <c r="BQ489" s="37"/>
      <c r="BR489" s="37"/>
      <c r="BS489" s="31"/>
    </row>
    <row r="490" spans="8:71" s="2" customFormat="1" x14ac:dyDescent="0.2">
      <c r="H490" s="5"/>
      <c r="M490" s="64"/>
      <c r="Q490" s="64"/>
      <c r="R490" s="37"/>
      <c r="S490" s="37"/>
      <c r="T490" s="37"/>
      <c r="U490" s="63"/>
      <c r="V490" s="37"/>
      <c r="Y490" s="5"/>
      <c r="AC490" s="5"/>
      <c r="AG490" s="5"/>
      <c r="AK490" s="5"/>
      <c r="AL490" s="37"/>
      <c r="AM490" s="37"/>
      <c r="AN490" s="37"/>
      <c r="AO490" s="38"/>
      <c r="AP490" s="5"/>
      <c r="AQ490" s="5"/>
      <c r="AU490" s="4"/>
      <c r="AY490" s="4"/>
      <c r="AZ490" s="37"/>
      <c r="BA490" s="37"/>
      <c r="BB490" s="37"/>
      <c r="BC490" s="39"/>
      <c r="BD490" s="37"/>
      <c r="BG490" s="4"/>
      <c r="BK490" s="4"/>
      <c r="BL490" s="37"/>
      <c r="BM490" s="37"/>
      <c r="BN490" s="37"/>
      <c r="BO490" s="39"/>
      <c r="BP490" s="37"/>
      <c r="BQ490" s="37"/>
      <c r="BR490" s="37"/>
      <c r="BS490" s="31"/>
    </row>
    <row r="491" spans="8:71" s="2" customFormat="1" x14ac:dyDescent="0.2">
      <c r="H491" s="5"/>
      <c r="M491" s="64"/>
      <c r="Q491" s="64"/>
      <c r="R491" s="37"/>
      <c r="S491" s="37"/>
      <c r="T491" s="37"/>
      <c r="U491" s="63"/>
      <c r="V491" s="37"/>
      <c r="Y491" s="5"/>
      <c r="AC491" s="5"/>
      <c r="AG491" s="5"/>
      <c r="AK491" s="5"/>
      <c r="AL491" s="37"/>
      <c r="AM491" s="37"/>
      <c r="AN491" s="37"/>
      <c r="AO491" s="38"/>
      <c r="AP491" s="5"/>
      <c r="AQ491" s="5"/>
      <c r="AU491" s="4"/>
      <c r="AY491" s="4"/>
      <c r="AZ491" s="37"/>
      <c r="BA491" s="37"/>
      <c r="BB491" s="37"/>
      <c r="BC491" s="39"/>
      <c r="BD491" s="37"/>
      <c r="BG491" s="4"/>
      <c r="BK491" s="4"/>
      <c r="BL491" s="37"/>
      <c r="BM491" s="37"/>
      <c r="BN491" s="37"/>
      <c r="BO491" s="39"/>
      <c r="BP491" s="37"/>
      <c r="BQ491" s="37"/>
      <c r="BR491" s="37"/>
      <c r="BS491" s="31"/>
    </row>
    <row r="492" spans="8:71" s="2" customFormat="1" x14ac:dyDescent="0.2">
      <c r="H492" s="5"/>
      <c r="M492" s="64"/>
      <c r="Q492" s="64"/>
      <c r="R492" s="37"/>
      <c r="S492" s="37"/>
      <c r="T492" s="37"/>
      <c r="U492" s="63"/>
      <c r="V492" s="37"/>
      <c r="Y492" s="5"/>
      <c r="AC492" s="5"/>
      <c r="AG492" s="5"/>
      <c r="AK492" s="5"/>
      <c r="AL492" s="37"/>
      <c r="AM492" s="37"/>
      <c r="AN492" s="37"/>
      <c r="AO492" s="38"/>
      <c r="AP492" s="5"/>
      <c r="AQ492" s="5"/>
      <c r="AU492" s="4"/>
      <c r="AY492" s="4"/>
      <c r="AZ492" s="37"/>
      <c r="BA492" s="37"/>
      <c r="BB492" s="37"/>
      <c r="BC492" s="39"/>
      <c r="BD492" s="37"/>
      <c r="BG492" s="4"/>
      <c r="BK492" s="4"/>
      <c r="BL492" s="37"/>
      <c r="BM492" s="37"/>
      <c r="BN492" s="37"/>
      <c r="BO492" s="39"/>
      <c r="BP492" s="37"/>
      <c r="BQ492" s="37"/>
      <c r="BR492" s="37"/>
      <c r="BS492" s="31"/>
    </row>
    <row r="493" spans="8:71" s="2" customFormat="1" x14ac:dyDescent="0.2">
      <c r="H493" s="5"/>
      <c r="M493" s="64"/>
      <c r="Q493" s="64"/>
      <c r="R493" s="37"/>
      <c r="S493" s="37"/>
      <c r="T493" s="37"/>
      <c r="U493" s="63"/>
      <c r="V493" s="37"/>
      <c r="Y493" s="5"/>
      <c r="AC493" s="5"/>
      <c r="AG493" s="5"/>
      <c r="AK493" s="5"/>
      <c r="AL493" s="37"/>
      <c r="AM493" s="37"/>
      <c r="AN493" s="37"/>
      <c r="AO493" s="38"/>
      <c r="AP493" s="5"/>
      <c r="AQ493" s="5"/>
      <c r="AU493" s="4"/>
      <c r="AY493" s="4"/>
      <c r="AZ493" s="37"/>
      <c r="BA493" s="37"/>
      <c r="BB493" s="37"/>
      <c r="BC493" s="39"/>
      <c r="BD493" s="37"/>
      <c r="BG493" s="4"/>
      <c r="BK493" s="4"/>
      <c r="BL493" s="37"/>
      <c r="BM493" s="37"/>
      <c r="BN493" s="37"/>
      <c r="BO493" s="39"/>
      <c r="BP493" s="37"/>
      <c r="BQ493" s="37"/>
      <c r="BR493" s="37"/>
      <c r="BS493" s="31"/>
    </row>
    <row r="494" spans="8:71" s="2" customFormat="1" x14ac:dyDescent="0.2">
      <c r="H494" s="5"/>
      <c r="M494" s="64"/>
      <c r="Q494" s="64"/>
      <c r="R494" s="37"/>
      <c r="S494" s="37"/>
      <c r="T494" s="37"/>
      <c r="U494" s="63"/>
      <c r="V494" s="37"/>
      <c r="Y494" s="5"/>
      <c r="AC494" s="5"/>
      <c r="AG494" s="5"/>
      <c r="AK494" s="5"/>
      <c r="AL494" s="37"/>
      <c r="AM494" s="37"/>
      <c r="AN494" s="37"/>
      <c r="AO494" s="38"/>
      <c r="AP494" s="5"/>
      <c r="AQ494" s="5"/>
      <c r="AU494" s="4"/>
      <c r="AY494" s="4"/>
      <c r="AZ494" s="37"/>
      <c r="BA494" s="37"/>
      <c r="BB494" s="37"/>
      <c r="BC494" s="39"/>
      <c r="BD494" s="37"/>
      <c r="BG494" s="4"/>
      <c r="BK494" s="4"/>
      <c r="BL494" s="37"/>
      <c r="BM494" s="37"/>
      <c r="BN494" s="37"/>
      <c r="BO494" s="39"/>
      <c r="BP494" s="37"/>
      <c r="BQ494" s="37"/>
      <c r="BR494" s="37"/>
      <c r="BS494" s="31"/>
    </row>
    <row r="495" spans="8:71" s="2" customFormat="1" x14ac:dyDescent="0.2">
      <c r="H495" s="5"/>
      <c r="M495" s="64"/>
      <c r="Q495" s="64"/>
      <c r="R495" s="37"/>
      <c r="S495" s="37"/>
      <c r="T495" s="37"/>
      <c r="U495" s="63"/>
      <c r="V495" s="37"/>
      <c r="Y495" s="5"/>
      <c r="AC495" s="5"/>
      <c r="AG495" s="5"/>
      <c r="AK495" s="5"/>
      <c r="AL495" s="37"/>
      <c r="AM495" s="37"/>
      <c r="AN495" s="37"/>
      <c r="AO495" s="38"/>
      <c r="AP495" s="5"/>
      <c r="AQ495" s="5"/>
      <c r="AU495" s="4"/>
      <c r="AY495" s="4"/>
      <c r="AZ495" s="37"/>
      <c r="BA495" s="37"/>
      <c r="BB495" s="37"/>
      <c r="BC495" s="39"/>
      <c r="BD495" s="37"/>
      <c r="BG495" s="4"/>
      <c r="BK495" s="4"/>
      <c r="BL495" s="37"/>
      <c r="BM495" s="37"/>
      <c r="BN495" s="37"/>
      <c r="BO495" s="39"/>
      <c r="BP495" s="37"/>
      <c r="BQ495" s="37"/>
      <c r="BR495" s="37"/>
      <c r="BS495" s="31"/>
    </row>
    <row r="496" spans="8:71" s="2" customFormat="1" x14ac:dyDescent="0.2">
      <c r="H496" s="5"/>
      <c r="M496" s="64"/>
      <c r="Q496" s="64"/>
      <c r="R496" s="37"/>
      <c r="S496" s="37"/>
      <c r="T496" s="37"/>
      <c r="U496" s="63"/>
      <c r="V496" s="37"/>
      <c r="Y496" s="5"/>
      <c r="AC496" s="5"/>
      <c r="AG496" s="5"/>
      <c r="AK496" s="5"/>
      <c r="AL496" s="37"/>
      <c r="AM496" s="37"/>
      <c r="AN496" s="37"/>
      <c r="AO496" s="38"/>
      <c r="AP496" s="5"/>
      <c r="AQ496" s="5"/>
      <c r="AU496" s="4"/>
      <c r="AY496" s="4"/>
      <c r="AZ496" s="37"/>
      <c r="BA496" s="37"/>
      <c r="BB496" s="37"/>
      <c r="BC496" s="39"/>
      <c r="BD496" s="37"/>
      <c r="BG496" s="4"/>
      <c r="BK496" s="4"/>
      <c r="BL496" s="37"/>
      <c r="BM496" s="37"/>
      <c r="BN496" s="37"/>
      <c r="BO496" s="39"/>
      <c r="BP496" s="37"/>
      <c r="BQ496" s="37"/>
      <c r="BR496" s="37"/>
      <c r="BS496" s="31"/>
    </row>
    <row r="497" spans="8:71" s="2" customFormat="1" x14ac:dyDescent="0.2">
      <c r="H497" s="5"/>
      <c r="M497" s="64"/>
      <c r="Q497" s="64"/>
      <c r="R497" s="37"/>
      <c r="S497" s="37"/>
      <c r="T497" s="37"/>
      <c r="U497" s="63"/>
      <c r="V497" s="37"/>
      <c r="Y497" s="5"/>
      <c r="AC497" s="5"/>
      <c r="AG497" s="5"/>
      <c r="AK497" s="5"/>
      <c r="AL497" s="37"/>
      <c r="AM497" s="37"/>
      <c r="AN497" s="37"/>
      <c r="AO497" s="38"/>
      <c r="AP497" s="5"/>
      <c r="AQ497" s="5"/>
      <c r="AU497" s="4"/>
      <c r="AY497" s="4"/>
      <c r="AZ497" s="37"/>
      <c r="BA497" s="37"/>
      <c r="BB497" s="37"/>
      <c r="BC497" s="39"/>
      <c r="BD497" s="37"/>
      <c r="BG497" s="4"/>
      <c r="BK497" s="4"/>
      <c r="BL497" s="37"/>
      <c r="BM497" s="37"/>
      <c r="BN497" s="37"/>
      <c r="BO497" s="39"/>
      <c r="BP497" s="37"/>
      <c r="BQ497" s="37"/>
      <c r="BR497" s="37"/>
      <c r="BS497" s="31"/>
    </row>
    <row r="498" spans="8:71" s="2" customFormat="1" x14ac:dyDescent="0.2">
      <c r="H498" s="5"/>
      <c r="M498" s="64"/>
      <c r="Q498" s="64"/>
      <c r="R498" s="37"/>
      <c r="S498" s="37"/>
      <c r="T498" s="37"/>
      <c r="U498" s="63"/>
      <c r="V498" s="37"/>
      <c r="Y498" s="5"/>
      <c r="AC498" s="5"/>
      <c r="AG498" s="5"/>
      <c r="AK498" s="5"/>
      <c r="AL498" s="37"/>
      <c r="AM498" s="37"/>
      <c r="AN498" s="37"/>
      <c r="AO498" s="38"/>
      <c r="AP498" s="5"/>
      <c r="AQ498" s="5"/>
      <c r="AU498" s="4"/>
      <c r="AY498" s="4"/>
      <c r="AZ498" s="37"/>
      <c r="BA498" s="37"/>
      <c r="BB498" s="37"/>
      <c r="BC498" s="39"/>
      <c r="BD498" s="37"/>
      <c r="BG498" s="4"/>
      <c r="BK498" s="4"/>
      <c r="BL498" s="37"/>
      <c r="BM498" s="37"/>
      <c r="BN498" s="37"/>
      <c r="BO498" s="39"/>
      <c r="BP498" s="37"/>
      <c r="BQ498" s="37"/>
      <c r="BR498" s="37"/>
      <c r="BS498" s="31"/>
    </row>
    <row r="499" spans="8:71" s="2" customFormat="1" x14ac:dyDescent="0.2">
      <c r="H499" s="5"/>
      <c r="M499" s="64"/>
      <c r="Q499" s="64"/>
      <c r="R499" s="37"/>
      <c r="S499" s="37"/>
      <c r="T499" s="37"/>
      <c r="U499" s="63"/>
      <c r="V499" s="37"/>
      <c r="Y499" s="5"/>
      <c r="AC499" s="5"/>
      <c r="AG499" s="5"/>
      <c r="AK499" s="5"/>
      <c r="AL499" s="37"/>
      <c r="AM499" s="37"/>
      <c r="AN499" s="37"/>
      <c r="AO499" s="38"/>
      <c r="AP499" s="5"/>
      <c r="AQ499" s="5"/>
      <c r="AU499" s="4"/>
      <c r="AY499" s="4"/>
      <c r="AZ499" s="37"/>
      <c r="BA499" s="37"/>
      <c r="BB499" s="37"/>
      <c r="BC499" s="39"/>
      <c r="BD499" s="37"/>
      <c r="BG499" s="4"/>
      <c r="BK499" s="4"/>
      <c r="BL499" s="37"/>
      <c r="BM499" s="37"/>
      <c r="BN499" s="37"/>
      <c r="BO499" s="39"/>
      <c r="BP499" s="37"/>
      <c r="BQ499" s="37"/>
      <c r="BR499" s="37"/>
      <c r="BS499" s="31"/>
    </row>
    <row r="500" spans="8:71" s="2" customFormat="1" x14ac:dyDescent="0.2">
      <c r="H500" s="5"/>
      <c r="M500" s="64"/>
      <c r="Q500" s="64"/>
      <c r="R500" s="37"/>
      <c r="S500" s="37"/>
      <c r="T500" s="37"/>
      <c r="U500" s="63"/>
      <c r="V500" s="37"/>
      <c r="Y500" s="5"/>
      <c r="AC500" s="5"/>
      <c r="AG500" s="5"/>
      <c r="AK500" s="5"/>
      <c r="AL500" s="37"/>
      <c r="AM500" s="37"/>
      <c r="AN500" s="37"/>
      <c r="AO500" s="38"/>
      <c r="AP500" s="5"/>
      <c r="AQ500" s="5"/>
      <c r="AU500" s="4"/>
      <c r="AY500" s="4"/>
      <c r="AZ500" s="37"/>
      <c r="BA500" s="37"/>
      <c r="BB500" s="37"/>
      <c r="BC500" s="39"/>
      <c r="BD500" s="37"/>
      <c r="BG500" s="4"/>
      <c r="BK500" s="4"/>
      <c r="BL500" s="37"/>
      <c r="BM500" s="37"/>
      <c r="BN500" s="37"/>
      <c r="BO500" s="39"/>
      <c r="BP500" s="37"/>
      <c r="BQ500" s="37"/>
      <c r="BR500" s="37"/>
      <c r="BS500" s="31"/>
    </row>
    <row r="501" spans="8:71" s="2" customFormat="1" x14ac:dyDescent="0.2">
      <c r="H501" s="5"/>
      <c r="M501" s="64"/>
      <c r="Q501" s="64"/>
      <c r="R501" s="37"/>
      <c r="S501" s="37"/>
      <c r="T501" s="37"/>
      <c r="U501" s="63"/>
      <c r="V501" s="37"/>
      <c r="Y501" s="5"/>
      <c r="AC501" s="5"/>
      <c r="AG501" s="5"/>
      <c r="AK501" s="5"/>
      <c r="AL501" s="37"/>
      <c r="AM501" s="37"/>
      <c r="AN501" s="37"/>
      <c r="AO501" s="38"/>
      <c r="AP501" s="5"/>
      <c r="AQ501" s="5"/>
      <c r="AU501" s="4"/>
      <c r="AY501" s="4"/>
      <c r="AZ501" s="37"/>
      <c r="BA501" s="37"/>
      <c r="BB501" s="37"/>
      <c r="BC501" s="39"/>
      <c r="BD501" s="37"/>
      <c r="BG501" s="4"/>
      <c r="BK501" s="4"/>
      <c r="BL501" s="37"/>
      <c r="BM501" s="37"/>
      <c r="BN501" s="37"/>
      <c r="BO501" s="39"/>
      <c r="BP501" s="37"/>
      <c r="BQ501" s="37"/>
      <c r="BR501" s="37"/>
      <c r="BS501" s="31"/>
    </row>
    <row r="502" spans="8:71" s="2" customFormat="1" x14ac:dyDescent="0.2">
      <c r="H502" s="5"/>
      <c r="M502" s="64"/>
      <c r="Q502" s="64"/>
      <c r="R502" s="37"/>
      <c r="S502" s="37"/>
      <c r="T502" s="37"/>
      <c r="U502" s="63"/>
      <c r="V502" s="37"/>
      <c r="Y502" s="5"/>
      <c r="AC502" s="5"/>
      <c r="AG502" s="5"/>
      <c r="AK502" s="5"/>
      <c r="AL502" s="37"/>
      <c r="AM502" s="37"/>
      <c r="AN502" s="37"/>
      <c r="AO502" s="38"/>
      <c r="AP502" s="5"/>
      <c r="AQ502" s="5"/>
      <c r="AU502" s="4"/>
      <c r="AY502" s="4"/>
      <c r="AZ502" s="37"/>
      <c r="BA502" s="37"/>
      <c r="BB502" s="37"/>
      <c r="BC502" s="39"/>
      <c r="BD502" s="37"/>
      <c r="BG502" s="4"/>
      <c r="BK502" s="4"/>
      <c r="BL502" s="37"/>
      <c r="BM502" s="37"/>
      <c r="BN502" s="37"/>
      <c r="BO502" s="39"/>
      <c r="BP502" s="37"/>
      <c r="BQ502" s="37"/>
      <c r="BR502" s="37"/>
      <c r="BS502" s="31"/>
    </row>
    <row r="503" spans="8:71" s="2" customFormat="1" x14ac:dyDescent="0.2">
      <c r="H503" s="5"/>
      <c r="M503" s="64"/>
      <c r="Q503" s="64"/>
      <c r="R503" s="37"/>
      <c r="S503" s="37"/>
      <c r="T503" s="37"/>
      <c r="U503" s="63"/>
      <c r="V503" s="37"/>
      <c r="Y503" s="5"/>
      <c r="AC503" s="5"/>
      <c r="AG503" s="5"/>
      <c r="AK503" s="5"/>
      <c r="AL503" s="37"/>
      <c r="AM503" s="37"/>
      <c r="AN503" s="37"/>
      <c r="AO503" s="38"/>
      <c r="AP503" s="5"/>
      <c r="AQ503" s="5"/>
      <c r="AU503" s="4"/>
      <c r="AY503" s="4"/>
      <c r="AZ503" s="37"/>
      <c r="BA503" s="37"/>
      <c r="BB503" s="37"/>
      <c r="BC503" s="39"/>
      <c r="BD503" s="37"/>
      <c r="BG503" s="4"/>
      <c r="BK503" s="4"/>
      <c r="BL503" s="37"/>
      <c r="BM503" s="37"/>
      <c r="BN503" s="37"/>
      <c r="BO503" s="39"/>
      <c r="BP503" s="37"/>
      <c r="BQ503" s="37"/>
      <c r="BR503" s="37"/>
      <c r="BS503" s="31"/>
    </row>
    <row r="504" spans="8:71" s="2" customFormat="1" x14ac:dyDescent="0.2">
      <c r="H504" s="5"/>
      <c r="M504" s="64"/>
      <c r="Q504" s="64"/>
      <c r="R504" s="37"/>
      <c r="S504" s="37"/>
      <c r="T504" s="37"/>
      <c r="U504" s="63"/>
      <c r="V504" s="37"/>
      <c r="Y504" s="5"/>
      <c r="AC504" s="5"/>
      <c r="AG504" s="5"/>
      <c r="AK504" s="5"/>
      <c r="AL504" s="37"/>
      <c r="AM504" s="37"/>
      <c r="AN504" s="37"/>
      <c r="AO504" s="38"/>
      <c r="AP504" s="5"/>
      <c r="AQ504" s="5"/>
      <c r="AU504" s="4"/>
      <c r="AY504" s="4"/>
      <c r="AZ504" s="37"/>
      <c r="BA504" s="37"/>
      <c r="BB504" s="37"/>
      <c r="BC504" s="39"/>
      <c r="BD504" s="37"/>
      <c r="BG504" s="4"/>
      <c r="BK504" s="4"/>
      <c r="BL504" s="37"/>
      <c r="BM504" s="37"/>
      <c r="BN504" s="37"/>
      <c r="BO504" s="39"/>
      <c r="BP504" s="37"/>
      <c r="BQ504" s="37"/>
      <c r="BR504" s="37"/>
      <c r="BS504" s="31"/>
    </row>
    <row r="505" spans="8:71" s="2" customFormat="1" x14ac:dyDescent="0.2">
      <c r="H505" s="5"/>
      <c r="M505" s="64"/>
      <c r="Q505" s="64"/>
      <c r="R505" s="37"/>
      <c r="S505" s="37"/>
      <c r="T505" s="37"/>
      <c r="U505" s="63"/>
      <c r="V505" s="37"/>
      <c r="Y505" s="5"/>
      <c r="AC505" s="5"/>
      <c r="AG505" s="5"/>
      <c r="AK505" s="5"/>
      <c r="AL505" s="37"/>
      <c r="AM505" s="37"/>
      <c r="AN505" s="37"/>
      <c r="AO505" s="38"/>
      <c r="AP505" s="5"/>
      <c r="AQ505" s="5"/>
      <c r="AU505" s="4"/>
      <c r="AY505" s="4"/>
      <c r="AZ505" s="37"/>
      <c r="BA505" s="37"/>
      <c r="BB505" s="37"/>
      <c r="BC505" s="39"/>
      <c r="BD505" s="37"/>
      <c r="BG505" s="4"/>
      <c r="BK505" s="4"/>
      <c r="BL505" s="37"/>
      <c r="BM505" s="37"/>
      <c r="BN505" s="37"/>
      <c r="BO505" s="39"/>
      <c r="BP505" s="37"/>
      <c r="BQ505" s="37"/>
      <c r="BR505" s="37"/>
      <c r="BS505" s="31"/>
    </row>
    <row r="506" spans="8:71" s="2" customFormat="1" x14ac:dyDescent="0.2">
      <c r="H506" s="5"/>
      <c r="M506" s="64"/>
      <c r="Q506" s="64"/>
      <c r="R506" s="37"/>
      <c r="S506" s="37"/>
      <c r="T506" s="37"/>
      <c r="U506" s="63"/>
      <c r="V506" s="37"/>
      <c r="Y506" s="5"/>
      <c r="AC506" s="5"/>
      <c r="AG506" s="5"/>
      <c r="AK506" s="5"/>
      <c r="AL506" s="37"/>
      <c r="AM506" s="37"/>
      <c r="AN506" s="37"/>
      <c r="AO506" s="38"/>
      <c r="AP506" s="5"/>
      <c r="AQ506" s="5"/>
      <c r="AU506" s="4"/>
      <c r="AY506" s="4"/>
      <c r="AZ506" s="37"/>
      <c r="BA506" s="37"/>
      <c r="BB506" s="37"/>
      <c r="BC506" s="39"/>
      <c r="BD506" s="37"/>
      <c r="BG506" s="4"/>
      <c r="BK506" s="4"/>
      <c r="BL506" s="37"/>
      <c r="BM506" s="37"/>
      <c r="BN506" s="37"/>
      <c r="BO506" s="39"/>
      <c r="BP506" s="37"/>
      <c r="BQ506" s="37"/>
      <c r="BR506" s="37"/>
      <c r="BS506" s="31"/>
    </row>
    <row r="507" spans="8:71" s="2" customFormat="1" x14ac:dyDescent="0.2">
      <c r="H507" s="5"/>
      <c r="M507" s="64"/>
      <c r="Q507" s="64"/>
      <c r="R507" s="37"/>
      <c r="S507" s="37"/>
      <c r="T507" s="37"/>
      <c r="U507" s="63"/>
      <c r="V507" s="37"/>
      <c r="Y507" s="5"/>
      <c r="AC507" s="5"/>
      <c r="AG507" s="5"/>
      <c r="AK507" s="5"/>
      <c r="AL507" s="37"/>
      <c r="AM507" s="37"/>
      <c r="AN507" s="37"/>
      <c r="AO507" s="38"/>
      <c r="AP507" s="5"/>
      <c r="AQ507" s="5"/>
      <c r="AU507" s="4"/>
      <c r="AY507" s="4"/>
      <c r="AZ507" s="37"/>
      <c r="BA507" s="37"/>
      <c r="BB507" s="37"/>
      <c r="BC507" s="39"/>
      <c r="BD507" s="37"/>
      <c r="BG507" s="4"/>
      <c r="BK507" s="4"/>
      <c r="BL507" s="37"/>
      <c r="BM507" s="37"/>
      <c r="BN507" s="37"/>
      <c r="BO507" s="39"/>
      <c r="BP507" s="37"/>
      <c r="BQ507" s="37"/>
      <c r="BR507" s="37"/>
      <c r="BS507" s="31"/>
    </row>
    <row r="508" spans="8:71" s="2" customFormat="1" x14ac:dyDescent="0.2">
      <c r="H508" s="5"/>
      <c r="M508" s="64"/>
      <c r="Q508" s="64"/>
      <c r="R508" s="37"/>
      <c r="S508" s="37"/>
      <c r="T508" s="37"/>
      <c r="U508" s="63"/>
      <c r="V508" s="37"/>
      <c r="Y508" s="5"/>
      <c r="AC508" s="5"/>
      <c r="AG508" s="5"/>
      <c r="AK508" s="5"/>
      <c r="AL508" s="37"/>
      <c r="AM508" s="37"/>
      <c r="AN508" s="37"/>
      <c r="AO508" s="38"/>
      <c r="AP508" s="5"/>
      <c r="AQ508" s="5"/>
      <c r="AU508" s="4"/>
      <c r="AY508" s="4"/>
      <c r="AZ508" s="37"/>
      <c r="BA508" s="37"/>
      <c r="BB508" s="37"/>
      <c r="BC508" s="39"/>
      <c r="BD508" s="37"/>
      <c r="BG508" s="4"/>
      <c r="BK508" s="4"/>
      <c r="BL508" s="37"/>
      <c r="BM508" s="37"/>
      <c r="BN508" s="37"/>
      <c r="BO508" s="39"/>
      <c r="BP508" s="37"/>
      <c r="BQ508" s="37"/>
      <c r="BR508" s="37"/>
      <c r="BS508" s="31"/>
    </row>
    <row r="509" spans="8:71" s="2" customFormat="1" x14ac:dyDescent="0.2">
      <c r="H509" s="5"/>
      <c r="M509" s="64"/>
      <c r="Q509" s="64"/>
      <c r="R509" s="37"/>
      <c r="S509" s="37"/>
      <c r="T509" s="37"/>
      <c r="U509" s="63"/>
      <c r="V509" s="37"/>
      <c r="Y509" s="5"/>
      <c r="AC509" s="5"/>
      <c r="AG509" s="5"/>
      <c r="AK509" s="5"/>
      <c r="AL509" s="37"/>
      <c r="AM509" s="37"/>
      <c r="AN509" s="37"/>
      <c r="AO509" s="38"/>
      <c r="AP509" s="5"/>
      <c r="AQ509" s="5"/>
      <c r="AU509" s="4"/>
      <c r="AY509" s="4"/>
      <c r="AZ509" s="37"/>
      <c r="BA509" s="37"/>
      <c r="BB509" s="37"/>
      <c r="BC509" s="39"/>
      <c r="BD509" s="37"/>
      <c r="BG509" s="4"/>
      <c r="BK509" s="4"/>
      <c r="BL509" s="37"/>
      <c r="BM509" s="37"/>
      <c r="BN509" s="37"/>
      <c r="BO509" s="39"/>
      <c r="BP509" s="37"/>
      <c r="BQ509" s="37"/>
      <c r="BR509" s="37"/>
      <c r="BS509" s="31"/>
    </row>
    <row r="510" spans="8:71" s="2" customFormat="1" x14ac:dyDescent="0.2">
      <c r="H510" s="5"/>
      <c r="M510" s="64"/>
      <c r="Q510" s="64"/>
      <c r="R510" s="37"/>
      <c r="S510" s="37"/>
      <c r="T510" s="37"/>
      <c r="U510" s="63"/>
      <c r="V510" s="37"/>
      <c r="Y510" s="5"/>
      <c r="AC510" s="5"/>
      <c r="AG510" s="5"/>
      <c r="AK510" s="5"/>
      <c r="AL510" s="37"/>
      <c r="AM510" s="37"/>
      <c r="AN510" s="37"/>
      <c r="AO510" s="38"/>
      <c r="AP510" s="5"/>
      <c r="AQ510" s="5"/>
      <c r="AU510" s="4"/>
      <c r="AY510" s="4"/>
      <c r="AZ510" s="37"/>
      <c r="BA510" s="37"/>
      <c r="BB510" s="37"/>
      <c r="BC510" s="39"/>
      <c r="BD510" s="37"/>
      <c r="BG510" s="4"/>
      <c r="BK510" s="4"/>
      <c r="BL510" s="37"/>
      <c r="BM510" s="37"/>
      <c r="BN510" s="37"/>
      <c r="BO510" s="39"/>
      <c r="BP510" s="37"/>
      <c r="BQ510" s="37"/>
      <c r="BR510" s="37"/>
      <c r="BS510" s="31"/>
    </row>
    <row r="511" spans="8:71" s="2" customFormat="1" x14ac:dyDescent="0.2">
      <c r="H511" s="5"/>
      <c r="M511" s="64"/>
      <c r="Q511" s="64"/>
      <c r="R511" s="37"/>
      <c r="S511" s="37"/>
      <c r="T511" s="37"/>
      <c r="U511" s="63"/>
      <c r="V511" s="37"/>
      <c r="Y511" s="5"/>
      <c r="AC511" s="5"/>
      <c r="AG511" s="5"/>
      <c r="AK511" s="5"/>
      <c r="AL511" s="37"/>
      <c r="AM511" s="37"/>
      <c r="AN511" s="37"/>
      <c r="AO511" s="38"/>
      <c r="AP511" s="5"/>
      <c r="AQ511" s="5"/>
      <c r="AU511" s="4"/>
      <c r="AY511" s="4"/>
      <c r="AZ511" s="37"/>
      <c r="BA511" s="37"/>
      <c r="BB511" s="37"/>
      <c r="BC511" s="39"/>
      <c r="BD511" s="37"/>
      <c r="BG511" s="4"/>
      <c r="BK511" s="4"/>
      <c r="BL511" s="37"/>
      <c r="BM511" s="37"/>
      <c r="BN511" s="37"/>
      <c r="BO511" s="39"/>
      <c r="BP511" s="37"/>
      <c r="BQ511" s="37"/>
      <c r="BR511" s="37"/>
      <c r="BS511" s="31"/>
    </row>
    <row r="512" spans="8:71" s="2" customFormat="1" x14ac:dyDescent="0.2">
      <c r="H512" s="5"/>
      <c r="M512" s="64"/>
      <c r="Q512" s="64"/>
      <c r="R512" s="37"/>
      <c r="S512" s="37"/>
      <c r="T512" s="37"/>
      <c r="U512" s="63"/>
      <c r="V512" s="37"/>
      <c r="Y512" s="5"/>
      <c r="AC512" s="5"/>
      <c r="AG512" s="5"/>
      <c r="AK512" s="5"/>
      <c r="AL512" s="37"/>
      <c r="AM512" s="37"/>
      <c r="AN512" s="37"/>
      <c r="AO512" s="38"/>
      <c r="AP512" s="5"/>
      <c r="AQ512" s="5"/>
      <c r="AU512" s="4"/>
      <c r="AY512" s="4"/>
      <c r="AZ512" s="37"/>
      <c r="BA512" s="37"/>
      <c r="BB512" s="37"/>
      <c r="BC512" s="39"/>
      <c r="BD512" s="37"/>
      <c r="BG512" s="4"/>
      <c r="BK512" s="4"/>
      <c r="BL512" s="37"/>
      <c r="BM512" s="37"/>
      <c r="BN512" s="37"/>
      <c r="BO512" s="39"/>
      <c r="BP512" s="37"/>
      <c r="BQ512" s="37"/>
      <c r="BR512" s="37"/>
      <c r="BS512" s="31"/>
    </row>
    <row r="513" spans="8:71" s="2" customFormat="1" x14ac:dyDescent="0.2">
      <c r="H513" s="5"/>
      <c r="M513" s="64"/>
      <c r="Q513" s="64"/>
      <c r="R513" s="37"/>
      <c r="S513" s="37"/>
      <c r="T513" s="37"/>
      <c r="U513" s="63"/>
      <c r="V513" s="37"/>
      <c r="Y513" s="5"/>
      <c r="AC513" s="5"/>
      <c r="AG513" s="5"/>
      <c r="AK513" s="5"/>
      <c r="AL513" s="37"/>
      <c r="AM513" s="37"/>
      <c r="AN513" s="37"/>
      <c r="AO513" s="38"/>
      <c r="AP513" s="5"/>
      <c r="AQ513" s="5"/>
      <c r="AU513" s="4"/>
      <c r="AY513" s="4"/>
      <c r="AZ513" s="37"/>
      <c r="BA513" s="37"/>
      <c r="BB513" s="37"/>
      <c r="BC513" s="39"/>
      <c r="BD513" s="37"/>
      <c r="BG513" s="4"/>
      <c r="BK513" s="4"/>
      <c r="BL513" s="37"/>
      <c r="BM513" s="37"/>
      <c r="BN513" s="37"/>
      <c r="BO513" s="39"/>
      <c r="BP513" s="37"/>
      <c r="BQ513" s="37"/>
      <c r="BR513" s="37"/>
      <c r="BS513" s="31"/>
    </row>
    <row r="514" spans="8:71" s="2" customFormat="1" x14ac:dyDescent="0.2">
      <c r="H514" s="5"/>
      <c r="M514" s="64"/>
      <c r="Q514" s="64"/>
      <c r="R514" s="37"/>
      <c r="S514" s="37"/>
      <c r="T514" s="37"/>
      <c r="U514" s="63"/>
      <c r="V514" s="37"/>
      <c r="Y514" s="5"/>
      <c r="AC514" s="5"/>
      <c r="AG514" s="5"/>
      <c r="AK514" s="5"/>
      <c r="AL514" s="37"/>
      <c r="AM514" s="37"/>
      <c r="AN514" s="37"/>
      <c r="AO514" s="38"/>
      <c r="AP514" s="5"/>
      <c r="AQ514" s="5"/>
      <c r="AU514" s="4"/>
      <c r="AY514" s="4"/>
      <c r="AZ514" s="37"/>
      <c r="BA514" s="37"/>
      <c r="BB514" s="37"/>
      <c r="BC514" s="39"/>
      <c r="BD514" s="37"/>
      <c r="BG514" s="4"/>
      <c r="BK514" s="4"/>
      <c r="BL514" s="37"/>
      <c r="BM514" s="37"/>
      <c r="BN514" s="37"/>
      <c r="BO514" s="39"/>
      <c r="BP514" s="37"/>
      <c r="BQ514" s="37"/>
      <c r="BR514" s="37"/>
      <c r="BS514" s="31"/>
    </row>
    <row r="515" spans="8:71" s="2" customFormat="1" x14ac:dyDescent="0.2">
      <c r="H515" s="5"/>
      <c r="M515" s="64"/>
      <c r="Q515" s="64"/>
      <c r="R515" s="37"/>
      <c r="S515" s="37"/>
      <c r="T515" s="37"/>
      <c r="U515" s="63"/>
      <c r="V515" s="37"/>
      <c r="Y515" s="5"/>
      <c r="AC515" s="5"/>
      <c r="AG515" s="5"/>
      <c r="AK515" s="5"/>
      <c r="AL515" s="37"/>
      <c r="AM515" s="37"/>
      <c r="AN515" s="37"/>
      <c r="AO515" s="38"/>
      <c r="AP515" s="5"/>
      <c r="AQ515" s="5"/>
      <c r="AU515" s="4"/>
      <c r="AY515" s="4"/>
      <c r="AZ515" s="37"/>
      <c r="BA515" s="37"/>
      <c r="BB515" s="37"/>
      <c r="BC515" s="39"/>
      <c r="BD515" s="37"/>
      <c r="BG515" s="4"/>
      <c r="BK515" s="4"/>
      <c r="BL515" s="37"/>
      <c r="BM515" s="37"/>
      <c r="BN515" s="37"/>
      <c r="BO515" s="39"/>
      <c r="BP515" s="37"/>
      <c r="BQ515" s="37"/>
      <c r="BR515" s="37"/>
      <c r="BS515" s="31"/>
    </row>
    <row r="516" spans="8:71" s="2" customFormat="1" x14ac:dyDescent="0.2">
      <c r="H516" s="5"/>
      <c r="M516" s="64"/>
      <c r="Q516" s="64"/>
      <c r="R516" s="37"/>
      <c r="S516" s="37"/>
      <c r="T516" s="37"/>
      <c r="U516" s="63"/>
      <c r="V516" s="37"/>
      <c r="Y516" s="5"/>
      <c r="AC516" s="5"/>
      <c r="AG516" s="5"/>
      <c r="AK516" s="5"/>
      <c r="AL516" s="37"/>
      <c r="AM516" s="37"/>
      <c r="AN516" s="37"/>
      <c r="AO516" s="38"/>
      <c r="AP516" s="5"/>
      <c r="AQ516" s="5"/>
      <c r="AU516" s="4"/>
      <c r="AY516" s="4"/>
      <c r="AZ516" s="37"/>
      <c r="BA516" s="37"/>
      <c r="BB516" s="37"/>
      <c r="BC516" s="39"/>
      <c r="BD516" s="37"/>
      <c r="BG516" s="4"/>
      <c r="BK516" s="4"/>
      <c r="BL516" s="37"/>
      <c r="BM516" s="37"/>
      <c r="BN516" s="37"/>
      <c r="BO516" s="39"/>
      <c r="BP516" s="37"/>
      <c r="BQ516" s="37"/>
      <c r="BR516" s="37"/>
      <c r="BS516" s="31"/>
    </row>
    <row r="517" spans="8:71" s="2" customFormat="1" x14ac:dyDescent="0.2">
      <c r="H517" s="5"/>
      <c r="M517" s="64"/>
      <c r="Q517" s="64"/>
      <c r="R517" s="37"/>
      <c r="S517" s="37"/>
      <c r="T517" s="37"/>
      <c r="U517" s="63"/>
      <c r="V517" s="37"/>
      <c r="Y517" s="5"/>
      <c r="AC517" s="5"/>
      <c r="AG517" s="5"/>
      <c r="AK517" s="5"/>
      <c r="AL517" s="37"/>
      <c r="AM517" s="37"/>
      <c r="AN517" s="37"/>
      <c r="AO517" s="38"/>
      <c r="AP517" s="5"/>
      <c r="AQ517" s="5"/>
      <c r="AU517" s="4"/>
      <c r="AY517" s="4"/>
      <c r="AZ517" s="37"/>
      <c r="BA517" s="37"/>
      <c r="BB517" s="37"/>
      <c r="BC517" s="39"/>
      <c r="BD517" s="37"/>
      <c r="BG517" s="4"/>
      <c r="BK517" s="4"/>
      <c r="BL517" s="37"/>
      <c r="BM517" s="37"/>
      <c r="BN517" s="37"/>
      <c r="BO517" s="39"/>
      <c r="BP517" s="37"/>
      <c r="BQ517" s="37"/>
      <c r="BR517" s="37"/>
      <c r="BS517" s="31"/>
    </row>
    <row r="518" spans="8:71" s="2" customFormat="1" x14ac:dyDescent="0.2">
      <c r="H518" s="5"/>
      <c r="M518" s="64"/>
      <c r="Q518" s="64"/>
      <c r="R518" s="37"/>
      <c r="S518" s="37"/>
      <c r="T518" s="37"/>
      <c r="U518" s="63"/>
      <c r="V518" s="37"/>
      <c r="Y518" s="5"/>
      <c r="AC518" s="5"/>
      <c r="AG518" s="5"/>
      <c r="AK518" s="5"/>
      <c r="AL518" s="37"/>
      <c r="AM518" s="37"/>
      <c r="AN518" s="37"/>
      <c r="AO518" s="38"/>
      <c r="AP518" s="5"/>
      <c r="AQ518" s="5"/>
      <c r="AU518" s="4"/>
      <c r="AY518" s="4"/>
      <c r="AZ518" s="37"/>
      <c r="BA518" s="37"/>
      <c r="BB518" s="37"/>
      <c r="BC518" s="39"/>
      <c r="BD518" s="37"/>
      <c r="BG518" s="4"/>
      <c r="BK518" s="4"/>
      <c r="BL518" s="37"/>
      <c r="BM518" s="37"/>
      <c r="BN518" s="37"/>
      <c r="BO518" s="39"/>
      <c r="BP518" s="37"/>
      <c r="BQ518" s="37"/>
      <c r="BR518" s="37"/>
      <c r="BS518" s="31"/>
    </row>
    <row r="519" spans="8:71" s="2" customFormat="1" x14ac:dyDescent="0.2">
      <c r="H519" s="5"/>
      <c r="M519" s="64"/>
      <c r="Q519" s="64"/>
      <c r="R519" s="37"/>
      <c r="S519" s="37"/>
      <c r="T519" s="37"/>
      <c r="U519" s="63"/>
      <c r="V519" s="37"/>
      <c r="Y519" s="5"/>
      <c r="AC519" s="5"/>
      <c r="AG519" s="5"/>
      <c r="AK519" s="5"/>
      <c r="AL519" s="37"/>
      <c r="AM519" s="37"/>
      <c r="AN519" s="37"/>
      <c r="AO519" s="38"/>
      <c r="AP519" s="5"/>
      <c r="AQ519" s="5"/>
      <c r="AU519" s="4"/>
      <c r="AY519" s="4"/>
      <c r="AZ519" s="37"/>
      <c r="BA519" s="37"/>
      <c r="BB519" s="37"/>
      <c r="BC519" s="39"/>
      <c r="BD519" s="37"/>
      <c r="BG519" s="4"/>
      <c r="BK519" s="4"/>
      <c r="BL519" s="37"/>
      <c r="BM519" s="37"/>
      <c r="BN519" s="37"/>
      <c r="BO519" s="39"/>
      <c r="BP519" s="37"/>
      <c r="BQ519" s="37"/>
      <c r="BR519" s="37"/>
      <c r="BS519" s="31"/>
    </row>
    <row r="520" spans="8:71" s="2" customFormat="1" x14ac:dyDescent="0.2">
      <c r="H520" s="5"/>
      <c r="M520" s="64"/>
      <c r="Q520" s="64"/>
      <c r="R520" s="37"/>
      <c r="S520" s="37"/>
      <c r="T520" s="37"/>
      <c r="U520" s="63"/>
      <c r="V520" s="37"/>
      <c r="Y520" s="5"/>
      <c r="AC520" s="5"/>
      <c r="AG520" s="5"/>
      <c r="AK520" s="5"/>
      <c r="AL520" s="37"/>
      <c r="AM520" s="37"/>
      <c r="AN520" s="37"/>
      <c r="AO520" s="38"/>
      <c r="AP520" s="5"/>
      <c r="AQ520" s="5"/>
      <c r="AU520" s="4"/>
      <c r="AY520" s="4"/>
      <c r="AZ520" s="37"/>
      <c r="BA520" s="37"/>
      <c r="BB520" s="37"/>
      <c r="BC520" s="39"/>
      <c r="BD520" s="37"/>
      <c r="BG520" s="4"/>
      <c r="BK520" s="4"/>
      <c r="BL520" s="37"/>
      <c r="BM520" s="37"/>
      <c r="BN520" s="37"/>
      <c r="BO520" s="39"/>
      <c r="BP520" s="37"/>
      <c r="BQ520" s="37"/>
      <c r="BR520" s="37"/>
      <c r="BS520" s="31"/>
    </row>
    <row r="521" spans="8:71" s="2" customFormat="1" x14ac:dyDescent="0.2">
      <c r="H521" s="5"/>
      <c r="M521" s="64"/>
      <c r="Q521" s="64"/>
      <c r="R521" s="37"/>
      <c r="S521" s="37"/>
      <c r="T521" s="37"/>
      <c r="U521" s="63"/>
      <c r="V521" s="37"/>
      <c r="Y521" s="5"/>
      <c r="AC521" s="5"/>
      <c r="AG521" s="5"/>
      <c r="AK521" s="5"/>
      <c r="AL521" s="37"/>
      <c r="AM521" s="37"/>
      <c r="AN521" s="37"/>
      <c r="AO521" s="38"/>
      <c r="AP521" s="5"/>
      <c r="AQ521" s="5"/>
      <c r="AU521" s="4"/>
      <c r="AY521" s="4"/>
      <c r="AZ521" s="37"/>
      <c r="BA521" s="37"/>
      <c r="BB521" s="37"/>
      <c r="BC521" s="39"/>
      <c r="BD521" s="37"/>
      <c r="BG521" s="4"/>
      <c r="BK521" s="4"/>
      <c r="BL521" s="37"/>
      <c r="BM521" s="37"/>
      <c r="BN521" s="37"/>
      <c r="BO521" s="39"/>
      <c r="BP521" s="37"/>
      <c r="BQ521" s="37"/>
      <c r="BR521" s="37"/>
      <c r="BS521" s="31"/>
    </row>
    <row r="522" spans="8:71" s="2" customFormat="1" x14ac:dyDescent="0.2">
      <c r="H522" s="5"/>
      <c r="M522" s="64"/>
      <c r="Q522" s="64"/>
      <c r="R522" s="37"/>
      <c r="S522" s="37"/>
      <c r="T522" s="37"/>
      <c r="U522" s="63"/>
      <c r="V522" s="37"/>
      <c r="Y522" s="5"/>
      <c r="AC522" s="5"/>
      <c r="AG522" s="5"/>
      <c r="AK522" s="5"/>
      <c r="AL522" s="37"/>
      <c r="AM522" s="37"/>
      <c r="AN522" s="37"/>
      <c r="AO522" s="38"/>
      <c r="AP522" s="5"/>
      <c r="AQ522" s="5"/>
      <c r="AU522" s="4"/>
      <c r="AY522" s="4"/>
      <c r="AZ522" s="37"/>
      <c r="BA522" s="37"/>
      <c r="BB522" s="37"/>
      <c r="BC522" s="39"/>
      <c r="BD522" s="37"/>
      <c r="BG522" s="4"/>
      <c r="BK522" s="4"/>
      <c r="BL522" s="37"/>
      <c r="BM522" s="37"/>
      <c r="BN522" s="37"/>
      <c r="BO522" s="39"/>
      <c r="BP522" s="37"/>
      <c r="BQ522" s="37"/>
      <c r="BR522" s="37"/>
      <c r="BS522" s="31"/>
    </row>
    <row r="523" spans="8:71" s="2" customFormat="1" x14ac:dyDescent="0.2">
      <c r="H523" s="5"/>
      <c r="M523" s="64"/>
      <c r="Q523" s="64"/>
      <c r="R523" s="37"/>
      <c r="S523" s="37"/>
      <c r="T523" s="37"/>
      <c r="U523" s="63"/>
      <c r="V523" s="37"/>
      <c r="Y523" s="5"/>
      <c r="AC523" s="5"/>
      <c r="AG523" s="5"/>
      <c r="AK523" s="5"/>
      <c r="AL523" s="37"/>
      <c r="AM523" s="37"/>
      <c r="AN523" s="37"/>
      <c r="AO523" s="38"/>
      <c r="AP523" s="5"/>
      <c r="AQ523" s="5"/>
      <c r="AU523" s="4"/>
      <c r="AY523" s="4"/>
      <c r="AZ523" s="37"/>
      <c r="BA523" s="37"/>
      <c r="BB523" s="37"/>
      <c r="BC523" s="39"/>
      <c r="BD523" s="37"/>
      <c r="BG523" s="4"/>
      <c r="BK523" s="4"/>
      <c r="BL523" s="37"/>
      <c r="BM523" s="37"/>
      <c r="BN523" s="37"/>
      <c r="BO523" s="39"/>
      <c r="BP523" s="37"/>
      <c r="BQ523" s="37"/>
      <c r="BR523" s="37"/>
      <c r="BS523" s="31"/>
    </row>
    <row r="524" spans="8:71" s="2" customFormat="1" x14ac:dyDescent="0.2">
      <c r="H524" s="5"/>
      <c r="M524" s="64"/>
      <c r="Q524" s="64"/>
      <c r="R524" s="37"/>
      <c r="S524" s="37"/>
      <c r="T524" s="37"/>
      <c r="U524" s="63"/>
      <c r="V524" s="37"/>
      <c r="Y524" s="5"/>
      <c r="AC524" s="5"/>
      <c r="AG524" s="5"/>
      <c r="AK524" s="5"/>
      <c r="AL524" s="37"/>
      <c r="AM524" s="37"/>
      <c r="AN524" s="37"/>
      <c r="AO524" s="38"/>
      <c r="AP524" s="5"/>
      <c r="AQ524" s="5"/>
      <c r="AU524" s="4"/>
      <c r="AY524" s="4"/>
      <c r="AZ524" s="37"/>
      <c r="BA524" s="37"/>
      <c r="BB524" s="37"/>
      <c r="BC524" s="39"/>
      <c r="BD524" s="37"/>
      <c r="BG524" s="4"/>
      <c r="BK524" s="4"/>
      <c r="BL524" s="37"/>
      <c r="BM524" s="37"/>
      <c r="BN524" s="37"/>
      <c r="BO524" s="39"/>
      <c r="BP524" s="37"/>
      <c r="BQ524" s="37"/>
      <c r="BR524" s="37"/>
      <c r="BS524" s="31"/>
    </row>
    <row r="525" spans="8:71" s="2" customFormat="1" x14ac:dyDescent="0.2">
      <c r="H525" s="5"/>
      <c r="M525" s="64"/>
      <c r="Q525" s="64"/>
      <c r="R525" s="37"/>
      <c r="S525" s="37"/>
      <c r="T525" s="37"/>
      <c r="U525" s="63"/>
      <c r="V525" s="37"/>
      <c r="Y525" s="5"/>
      <c r="AC525" s="5"/>
      <c r="AG525" s="5"/>
      <c r="AK525" s="5"/>
      <c r="AL525" s="37"/>
      <c r="AM525" s="37"/>
      <c r="AN525" s="37"/>
      <c r="AO525" s="38"/>
      <c r="AP525" s="5"/>
      <c r="AQ525" s="5"/>
      <c r="AU525" s="4"/>
      <c r="AY525" s="4"/>
      <c r="AZ525" s="37"/>
      <c r="BA525" s="37"/>
      <c r="BB525" s="37"/>
      <c r="BC525" s="39"/>
      <c r="BD525" s="37"/>
      <c r="BG525" s="4"/>
      <c r="BK525" s="4"/>
      <c r="BL525" s="37"/>
      <c r="BM525" s="37"/>
      <c r="BN525" s="37"/>
      <c r="BO525" s="39"/>
      <c r="BP525" s="37"/>
      <c r="BQ525" s="37"/>
      <c r="BR525" s="37"/>
      <c r="BS525" s="31"/>
    </row>
    <row r="526" spans="8:71" s="2" customFormat="1" x14ac:dyDescent="0.2">
      <c r="H526" s="5"/>
      <c r="M526" s="64"/>
      <c r="Q526" s="64"/>
      <c r="R526" s="37"/>
      <c r="S526" s="37"/>
      <c r="T526" s="37"/>
      <c r="U526" s="63"/>
      <c r="V526" s="37"/>
      <c r="Y526" s="5"/>
      <c r="AC526" s="5"/>
      <c r="AG526" s="5"/>
      <c r="AK526" s="5"/>
      <c r="AL526" s="37"/>
      <c r="AM526" s="37"/>
      <c r="AN526" s="37"/>
      <c r="AO526" s="38"/>
      <c r="AP526" s="5"/>
      <c r="AQ526" s="5"/>
      <c r="AU526" s="4"/>
      <c r="AY526" s="4"/>
      <c r="AZ526" s="37"/>
      <c r="BA526" s="37"/>
      <c r="BB526" s="37"/>
      <c r="BC526" s="39"/>
      <c r="BD526" s="37"/>
      <c r="BG526" s="4"/>
      <c r="BK526" s="4"/>
      <c r="BL526" s="37"/>
      <c r="BM526" s="37"/>
      <c r="BN526" s="37"/>
      <c r="BO526" s="39"/>
      <c r="BP526" s="37"/>
      <c r="BQ526" s="37"/>
      <c r="BR526" s="37"/>
      <c r="BS526" s="31"/>
    </row>
    <row r="527" spans="8:71" s="2" customFormat="1" x14ac:dyDescent="0.2">
      <c r="H527" s="5"/>
      <c r="M527" s="64"/>
      <c r="Q527" s="64"/>
      <c r="R527" s="37"/>
      <c r="S527" s="37"/>
      <c r="T527" s="37"/>
      <c r="U527" s="63"/>
      <c r="V527" s="37"/>
      <c r="Y527" s="5"/>
      <c r="AC527" s="5"/>
      <c r="AG527" s="5"/>
      <c r="AK527" s="5"/>
      <c r="AL527" s="37"/>
      <c r="AM527" s="37"/>
      <c r="AN527" s="37"/>
      <c r="AO527" s="38"/>
      <c r="AP527" s="5"/>
      <c r="AQ527" s="5"/>
      <c r="AU527" s="4"/>
      <c r="AY527" s="4"/>
      <c r="AZ527" s="37"/>
      <c r="BA527" s="37"/>
      <c r="BB527" s="37"/>
      <c r="BC527" s="39"/>
      <c r="BD527" s="37"/>
      <c r="BG527" s="4"/>
      <c r="BK527" s="4"/>
      <c r="BL527" s="37"/>
      <c r="BM527" s="37"/>
      <c r="BN527" s="37"/>
      <c r="BO527" s="39"/>
      <c r="BP527" s="37"/>
      <c r="BQ527" s="37"/>
      <c r="BR527" s="37"/>
      <c r="BS527" s="31"/>
    </row>
    <row r="528" spans="8:71" s="2" customFormat="1" x14ac:dyDescent="0.2">
      <c r="H528" s="5"/>
      <c r="M528" s="64"/>
      <c r="Q528" s="64"/>
      <c r="R528" s="37"/>
      <c r="S528" s="37"/>
      <c r="T528" s="37"/>
      <c r="U528" s="63"/>
      <c r="V528" s="37"/>
      <c r="Y528" s="5"/>
      <c r="AC528" s="5"/>
      <c r="AG528" s="5"/>
      <c r="AK528" s="5"/>
      <c r="AL528" s="37"/>
      <c r="AM528" s="37"/>
      <c r="AN528" s="37"/>
      <c r="AO528" s="38"/>
      <c r="AP528" s="5"/>
      <c r="AQ528" s="5"/>
      <c r="AU528" s="4"/>
      <c r="AY528" s="4"/>
      <c r="AZ528" s="37"/>
      <c r="BA528" s="37"/>
      <c r="BB528" s="37"/>
      <c r="BC528" s="39"/>
      <c r="BD528" s="37"/>
      <c r="BG528" s="4"/>
      <c r="BK528" s="4"/>
      <c r="BL528" s="37"/>
      <c r="BM528" s="37"/>
      <c r="BN528" s="37"/>
      <c r="BO528" s="39"/>
      <c r="BP528" s="37"/>
      <c r="BQ528" s="37"/>
      <c r="BR528" s="37"/>
      <c r="BS528" s="31"/>
    </row>
    <row r="529" spans="8:71" s="2" customFormat="1" x14ac:dyDescent="0.2">
      <c r="H529" s="5"/>
      <c r="M529" s="64"/>
      <c r="Q529" s="64"/>
      <c r="R529" s="37"/>
      <c r="S529" s="37"/>
      <c r="T529" s="37"/>
      <c r="U529" s="63"/>
      <c r="V529" s="37"/>
      <c r="Y529" s="5"/>
      <c r="AC529" s="5"/>
      <c r="AG529" s="5"/>
      <c r="AK529" s="5"/>
      <c r="AL529" s="37"/>
      <c r="AM529" s="37"/>
      <c r="AN529" s="37"/>
      <c r="AO529" s="38"/>
      <c r="AP529" s="5"/>
      <c r="AQ529" s="5"/>
      <c r="AU529" s="4"/>
      <c r="AY529" s="4"/>
      <c r="AZ529" s="37"/>
      <c r="BA529" s="37"/>
      <c r="BB529" s="37"/>
      <c r="BC529" s="39"/>
      <c r="BD529" s="37"/>
      <c r="BG529" s="4"/>
      <c r="BK529" s="4"/>
      <c r="BL529" s="37"/>
      <c r="BM529" s="37"/>
      <c r="BN529" s="37"/>
      <c r="BO529" s="39"/>
      <c r="BP529" s="37"/>
      <c r="BQ529" s="37"/>
      <c r="BR529" s="37"/>
      <c r="BS529" s="31"/>
    </row>
    <row r="530" spans="8:71" s="2" customFormat="1" x14ac:dyDescent="0.2">
      <c r="H530" s="5"/>
      <c r="M530" s="64"/>
      <c r="Q530" s="64"/>
      <c r="R530" s="37"/>
      <c r="S530" s="37"/>
      <c r="T530" s="37"/>
      <c r="U530" s="63"/>
      <c r="V530" s="37"/>
      <c r="Y530" s="5"/>
      <c r="AC530" s="5"/>
      <c r="AG530" s="5"/>
      <c r="AK530" s="5"/>
      <c r="AL530" s="37"/>
      <c r="AM530" s="37"/>
      <c r="AN530" s="37"/>
      <c r="AO530" s="38"/>
      <c r="AP530" s="5"/>
      <c r="AQ530" s="5"/>
      <c r="AU530" s="4"/>
      <c r="AY530" s="4"/>
      <c r="AZ530" s="37"/>
      <c r="BA530" s="37"/>
      <c r="BB530" s="37"/>
      <c r="BC530" s="39"/>
      <c r="BD530" s="37"/>
      <c r="BG530" s="4"/>
      <c r="BK530" s="4"/>
      <c r="BL530" s="37"/>
      <c r="BM530" s="37"/>
      <c r="BN530" s="37"/>
      <c r="BO530" s="39"/>
      <c r="BP530" s="37"/>
      <c r="BQ530" s="37"/>
      <c r="BR530" s="37"/>
      <c r="BS530" s="31"/>
    </row>
    <row r="531" spans="8:71" s="2" customFormat="1" x14ac:dyDescent="0.2">
      <c r="H531" s="5"/>
      <c r="M531" s="64"/>
      <c r="Q531" s="64"/>
      <c r="R531" s="37"/>
      <c r="S531" s="37"/>
      <c r="T531" s="37"/>
      <c r="U531" s="63"/>
      <c r="V531" s="37"/>
      <c r="Y531" s="5"/>
      <c r="AC531" s="5"/>
      <c r="AG531" s="5"/>
      <c r="AK531" s="5"/>
      <c r="AL531" s="37"/>
      <c r="AM531" s="37"/>
      <c r="AN531" s="37"/>
      <c r="AO531" s="38"/>
      <c r="AP531" s="5"/>
      <c r="AQ531" s="5"/>
      <c r="AU531" s="4"/>
      <c r="AY531" s="4"/>
      <c r="AZ531" s="37"/>
      <c r="BA531" s="37"/>
      <c r="BB531" s="37"/>
      <c r="BC531" s="39"/>
      <c r="BD531" s="37"/>
      <c r="BG531" s="4"/>
      <c r="BK531" s="4"/>
      <c r="BL531" s="37"/>
      <c r="BM531" s="37"/>
      <c r="BN531" s="37"/>
      <c r="BO531" s="39"/>
      <c r="BP531" s="37"/>
      <c r="BQ531" s="37"/>
      <c r="BR531" s="37"/>
      <c r="BS531" s="31"/>
    </row>
    <row r="532" spans="8:71" s="2" customFormat="1" x14ac:dyDescent="0.2">
      <c r="H532" s="5"/>
      <c r="M532" s="64"/>
      <c r="Q532" s="64"/>
      <c r="R532" s="37"/>
      <c r="S532" s="37"/>
      <c r="T532" s="37"/>
      <c r="U532" s="63"/>
      <c r="V532" s="37"/>
      <c r="Y532" s="5"/>
      <c r="AC532" s="5"/>
      <c r="AG532" s="5"/>
      <c r="AK532" s="5"/>
      <c r="AL532" s="37"/>
      <c r="AM532" s="37"/>
      <c r="AN532" s="37"/>
      <c r="AO532" s="38"/>
      <c r="AP532" s="5"/>
      <c r="AQ532" s="5"/>
      <c r="AU532" s="4"/>
      <c r="AY532" s="4"/>
      <c r="AZ532" s="37"/>
      <c r="BA532" s="37"/>
      <c r="BB532" s="37"/>
      <c r="BC532" s="39"/>
      <c r="BD532" s="37"/>
      <c r="BG532" s="4"/>
      <c r="BK532" s="4"/>
      <c r="BL532" s="37"/>
      <c r="BM532" s="37"/>
      <c r="BN532" s="37"/>
      <c r="BO532" s="39"/>
      <c r="BP532" s="37"/>
      <c r="BQ532" s="37"/>
      <c r="BR532" s="37"/>
      <c r="BS532" s="31"/>
    </row>
    <row r="533" spans="8:71" s="2" customFormat="1" x14ac:dyDescent="0.2">
      <c r="H533" s="5"/>
      <c r="M533" s="64"/>
      <c r="Q533" s="64"/>
      <c r="R533" s="37"/>
      <c r="S533" s="37"/>
      <c r="T533" s="37"/>
      <c r="U533" s="63"/>
      <c r="V533" s="37"/>
      <c r="Y533" s="5"/>
      <c r="AC533" s="5"/>
      <c r="AG533" s="5"/>
      <c r="AK533" s="5"/>
      <c r="AL533" s="37"/>
      <c r="AM533" s="37"/>
      <c r="AN533" s="37"/>
      <c r="AO533" s="38"/>
      <c r="AP533" s="5"/>
      <c r="AQ533" s="5"/>
      <c r="AU533" s="4"/>
      <c r="AY533" s="4"/>
      <c r="AZ533" s="37"/>
      <c r="BA533" s="37"/>
      <c r="BB533" s="37"/>
      <c r="BC533" s="39"/>
      <c r="BD533" s="37"/>
      <c r="BG533" s="4"/>
      <c r="BK533" s="4"/>
      <c r="BL533" s="37"/>
      <c r="BM533" s="37"/>
      <c r="BN533" s="37"/>
      <c r="BO533" s="39"/>
      <c r="BP533" s="37"/>
      <c r="BQ533" s="37"/>
      <c r="BR533" s="37"/>
      <c r="BS533" s="31"/>
    </row>
    <row r="534" spans="8:71" s="2" customFormat="1" x14ac:dyDescent="0.2">
      <c r="H534" s="5"/>
      <c r="M534" s="64"/>
      <c r="Q534" s="64"/>
      <c r="R534" s="37"/>
      <c r="S534" s="37"/>
      <c r="T534" s="37"/>
      <c r="U534" s="63"/>
      <c r="V534" s="37"/>
      <c r="Y534" s="5"/>
      <c r="AC534" s="5"/>
      <c r="AG534" s="5"/>
      <c r="AK534" s="5"/>
      <c r="AL534" s="37"/>
      <c r="AM534" s="37"/>
      <c r="AN534" s="37"/>
      <c r="AO534" s="38"/>
      <c r="AP534" s="5"/>
      <c r="AQ534" s="5"/>
      <c r="AU534" s="4"/>
      <c r="AY534" s="4"/>
      <c r="AZ534" s="37"/>
      <c r="BA534" s="37"/>
      <c r="BB534" s="37"/>
      <c r="BC534" s="39"/>
      <c r="BD534" s="37"/>
      <c r="BG534" s="4"/>
      <c r="BK534" s="4"/>
      <c r="BL534" s="37"/>
      <c r="BM534" s="37"/>
      <c r="BN534" s="37"/>
      <c r="BO534" s="39"/>
      <c r="BP534" s="37"/>
      <c r="BQ534" s="37"/>
      <c r="BR534" s="37"/>
      <c r="BS534" s="31"/>
    </row>
    <row r="535" spans="8:71" s="2" customFormat="1" x14ac:dyDescent="0.2">
      <c r="H535" s="5"/>
      <c r="M535" s="64"/>
      <c r="Q535" s="64"/>
      <c r="R535" s="37"/>
      <c r="S535" s="37"/>
      <c r="T535" s="37"/>
      <c r="U535" s="63"/>
      <c r="V535" s="37"/>
      <c r="Y535" s="5"/>
      <c r="AC535" s="5"/>
      <c r="AG535" s="5"/>
      <c r="AK535" s="5"/>
      <c r="AL535" s="37"/>
      <c r="AM535" s="37"/>
      <c r="AN535" s="37"/>
      <c r="AO535" s="38"/>
      <c r="AP535" s="5"/>
      <c r="AQ535" s="5"/>
      <c r="AU535" s="4"/>
      <c r="AY535" s="4"/>
      <c r="AZ535" s="37"/>
      <c r="BA535" s="37"/>
      <c r="BB535" s="37"/>
      <c r="BC535" s="39"/>
      <c r="BD535" s="37"/>
      <c r="BG535" s="4"/>
      <c r="BK535" s="4"/>
      <c r="BL535" s="37"/>
      <c r="BM535" s="37"/>
      <c r="BN535" s="37"/>
      <c r="BO535" s="39"/>
      <c r="BP535" s="37"/>
      <c r="BQ535" s="37"/>
      <c r="BR535" s="37"/>
      <c r="BS535" s="31"/>
    </row>
    <row r="536" spans="8:71" s="2" customFormat="1" x14ac:dyDescent="0.2">
      <c r="H536" s="5"/>
      <c r="M536" s="64"/>
      <c r="Q536" s="64"/>
      <c r="R536" s="37"/>
      <c r="S536" s="37"/>
      <c r="T536" s="37"/>
      <c r="U536" s="63"/>
      <c r="V536" s="37"/>
      <c r="Y536" s="5"/>
      <c r="AC536" s="5"/>
      <c r="AG536" s="5"/>
      <c r="AK536" s="5"/>
      <c r="AL536" s="37"/>
      <c r="AM536" s="37"/>
      <c r="AN536" s="37"/>
      <c r="AO536" s="38"/>
      <c r="AP536" s="5"/>
      <c r="AQ536" s="5"/>
      <c r="AU536" s="4"/>
      <c r="AY536" s="4"/>
      <c r="AZ536" s="37"/>
      <c r="BA536" s="37"/>
      <c r="BB536" s="37"/>
      <c r="BC536" s="39"/>
      <c r="BD536" s="37"/>
      <c r="BG536" s="4"/>
      <c r="BK536" s="4"/>
      <c r="BL536" s="37"/>
      <c r="BM536" s="37"/>
      <c r="BN536" s="37"/>
      <c r="BO536" s="39"/>
      <c r="BP536" s="37"/>
      <c r="BQ536" s="37"/>
      <c r="BR536" s="37"/>
      <c r="BS536" s="31"/>
    </row>
    <row r="537" spans="8:71" s="2" customFormat="1" x14ac:dyDescent="0.2">
      <c r="H537" s="5"/>
      <c r="M537" s="64"/>
      <c r="Q537" s="64"/>
      <c r="R537" s="37"/>
      <c r="S537" s="37"/>
      <c r="T537" s="37"/>
      <c r="U537" s="63"/>
      <c r="V537" s="37"/>
      <c r="Y537" s="5"/>
      <c r="AC537" s="5"/>
      <c r="AG537" s="5"/>
      <c r="AK537" s="5"/>
      <c r="AL537" s="37"/>
      <c r="AM537" s="37"/>
      <c r="AN537" s="37"/>
      <c r="AO537" s="38"/>
      <c r="AP537" s="5"/>
      <c r="AQ537" s="5"/>
      <c r="AU537" s="4"/>
      <c r="AY537" s="4"/>
      <c r="AZ537" s="37"/>
      <c r="BA537" s="37"/>
      <c r="BB537" s="37"/>
      <c r="BC537" s="39"/>
      <c r="BD537" s="37"/>
      <c r="BG537" s="4"/>
      <c r="BK537" s="4"/>
      <c r="BL537" s="37"/>
      <c r="BM537" s="37"/>
      <c r="BN537" s="37"/>
      <c r="BO537" s="39"/>
      <c r="BP537" s="37"/>
      <c r="BQ537" s="37"/>
      <c r="BR537" s="37"/>
      <c r="BS537" s="31"/>
    </row>
    <row r="538" spans="8:71" s="2" customFormat="1" x14ac:dyDescent="0.2">
      <c r="H538" s="5"/>
      <c r="M538" s="64"/>
      <c r="Q538" s="64"/>
      <c r="R538" s="37"/>
      <c r="S538" s="37"/>
      <c r="T538" s="37"/>
      <c r="U538" s="63"/>
      <c r="V538" s="37"/>
      <c r="Y538" s="5"/>
      <c r="AC538" s="5"/>
      <c r="AG538" s="5"/>
      <c r="AK538" s="5"/>
      <c r="AL538" s="37"/>
      <c r="AM538" s="37"/>
      <c r="AN538" s="37"/>
      <c r="AO538" s="38"/>
      <c r="AP538" s="5"/>
      <c r="AQ538" s="5"/>
      <c r="AU538" s="4"/>
      <c r="AY538" s="4"/>
      <c r="AZ538" s="37"/>
      <c r="BA538" s="37"/>
      <c r="BB538" s="37"/>
      <c r="BC538" s="39"/>
      <c r="BD538" s="37"/>
      <c r="BG538" s="4"/>
      <c r="BK538" s="4"/>
      <c r="BL538" s="37"/>
      <c r="BM538" s="37"/>
      <c r="BN538" s="37"/>
      <c r="BO538" s="39"/>
      <c r="BP538" s="37"/>
      <c r="BQ538" s="37"/>
      <c r="BR538" s="37"/>
      <c r="BS538" s="31"/>
    </row>
    <row r="539" spans="8:71" s="2" customFormat="1" x14ac:dyDescent="0.2">
      <c r="H539" s="5"/>
      <c r="M539" s="64"/>
      <c r="Q539" s="64"/>
      <c r="R539" s="37"/>
      <c r="S539" s="37"/>
      <c r="T539" s="37"/>
      <c r="U539" s="63"/>
      <c r="V539" s="37"/>
      <c r="Y539" s="5"/>
      <c r="AC539" s="5"/>
      <c r="AG539" s="5"/>
      <c r="AK539" s="5"/>
      <c r="AL539" s="37"/>
      <c r="AM539" s="37"/>
      <c r="AN539" s="37"/>
      <c r="AO539" s="38"/>
      <c r="AP539" s="5"/>
      <c r="AQ539" s="5"/>
      <c r="AU539" s="4"/>
      <c r="AY539" s="4"/>
      <c r="AZ539" s="37"/>
      <c r="BA539" s="37"/>
      <c r="BB539" s="37"/>
      <c r="BC539" s="39"/>
      <c r="BD539" s="37"/>
      <c r="BG539" s="4"/>
      <c r="BK539" s="4"/>
      <c r="BL539" s="37"/>
      <c r="BM539" s="37"/>
      <c r="BN539" s="37"/>
      <c r="BO539" s="39"/>
      <c r="BP539" s="37"/>
      <c r="BQ539" s="37"/>
      <c r="BR539" s="37"/>
      <c r="BS539" s="31"/>
    </row>
    <row r="540" spans="8:71" s="2" customFormat="1" x14ac:dyDescent="0.2">
      <c r="H540" s="5"/>
      <c r="M540" s="64"/>
      <c r="Q540" s="64"/>
      <c r="R540" s="37"/>
      <c r="S540" s="37"/>
      <c r="T540" s="37"/>
      <c r="U540" s="63"/>
      <c r="V540" s="37"/>
      <c r="Y540" s="5"/>
      <c r="AC540" s="5"/>
      <c r="AG540" s="5"/>
      <c r="AK540" s="5"/>
      <c r="AL540" s="37"/>
      <c r="AM540" s="37"/>
      <c r="AN540" s="37"/>
      <c r="AO540" s="38"/>
      <c r="AP540" s="5"/>
      <c r="AQ540" s="5"/>
      <c r="AU540" s="4"/>
      <c r="AY540" s="4"/>
      <c r="AZ540" s="37"/>
      <c r="BA540" s="37"/>
      <c r="BB540" s="37"/>
      <c r="BC540" s="39"/>
      <c r="BD540" s="37"/>
      <c r="BG540" s="4"/>
      <c r="BK540" s="4"/>
      <c r="BL540" s="37"/>
      <c r="BM540" s="37"/>
      <c r="BN540" s="37"/>
      <c r="BO540" s="39"/>
      <c r="BP540" s="37"/>
      <c r="BQ540" s="37"/>
      <c r="BR540" s="37"/>
      <c r="BS540" s="31"/>
    </row>
    <row r="541" spans="8:71" s="2" customFormat="1" x14ac:dyDescent="0.2">
      <c r="H541" s="5"/>
      <c r="M541" s="64"/>
      <c r="Q541" s="64"/>
      <c r="R541" s="37"/>
      <c r="S541" s="37"/>
      <c r="T541" s="37"/>
      <c r="U541" s="63"/>
      <c r="V541" s="37"/>
      <c r="Y541" s="5"/>
      <c r="AC541" s="5"/>
      <c r="AG541" s="5"/>
      <c r="AK541" s="5"/>
      <c r="AL541" s="37"/>
      <c r="AM541" s="37"/>
      <c r="AN541" s="37"/>
      <c r="AO541" s="38"/>
      <c r="AP541" s="5"/>
      <c r="AQ541" s="5"/>
      <c r="AU541" s="4"/>
      <c r="AY541" s="4"/>
      <c r="AZ541" s="37"/>
      <c r="BA541" s="37"/>
      <c r="BB541" s="37"/>
      <c r="BC541" s="39"/>
      <c r="BD541" s="37"/>
      <c r="BG541" s="4"/>
      <c r="BK541" s="4"/>
      <c r="BL541" s="37"/>
      <c r="BM541" s="37"/>
      <c r="BN541" s="37"/>
      <c r="BO541" s="39"/>
      <c r="BP541" s="37"/>
      <c r="BQ541" s="37"/>
      <c r="BR541" s="37"/>
      <c r="BS541" s="31"/>
    </row>
    <row r="542" spans="8:71" s="2" customFormat="1" x14ac:dyDescent="0.2">
      <c r="H542" s="5"/>
      <c r="M542" s="64"/>
      <c r="Q542" s="64"/>
      <c r="R542" s="37"/>
      <c r="S542" s="37"/>
      <c r="T542" s="37"/>
      <c r="U542" s="63"/>
      <c r="V542" s="37"/>
      <c r="Y542" s="5"/>
      <c r="AC542" s="5"/>
      <c r="AG542" s="5"/>
      <c r="AK542" s="5"/>
      <c r="AL542" s="37"/>
      <c r="AM542" s="37"/>
      <c r="AN542" s="37"/>
      <c r="AO542" s="38"/>
      <c r="AP542" s="5"/>
      <c r="AQ542" s="5"/>
      <c r="AU542" s="4"/>
      <c r="AY542" s="4"/>
      <c r="AZ542" s="37"/>
      <c r="BA542" s="37"/>
      <c r="BB542" s="37"/>
      <c r="BC542" s="39"/>
      <c r="BD542" s="37"/>
      <c r="BG542" s="4"/>
      <c r="BK542" s="4"/>
      <c r="BL542" s="37"/>
      <c r="BM542" s="37"/>
      <c r="BN542" s="37"/>
      <c r="BO542" s="39"/>
      <c r="BP542" s="37"/>
      <c r="BQ542" s="37"/>
      <c r="BR542" s="37"/>
      <c r="BS542" s="31"/>
    </row>
    <row r="543" spans="8:71" s="2" customFormat="1" x14ac:dyDescent="0.2">
      <c r="H543" s="5"/>
      <c r="M543" s="64"/>
      <c r="Q543" s="64"/>
      <c r="R543" s="37"/>
      <c r="S543" s="37"/>
      <c r="T543" s="37"/>
      <c r="U543" s="63"/>
      <c r="V543" s="37"/>
      <c r="Y543" s="5"/>
      <c r="AC543" s="5"/>
      <c r="AG543" s="5"/>
      <c r="AK543" s="5"/>
      <c r="AL543" s="37"/>
      <c r="AM543" s="37"/>
      <c r="AN543" s="37"/>
      <c r="AO543" s="38"/>
      <c r="AP543" s="5"/>
      <c r="AQ543" s="5"/>
      <c r="AU543" s="4"/>
      <c r="AY543" s="4"/>
      <c r="AZ543" s="37"/>
      <c r="BA543" s="37"/>
      <c r="BB543" s="37"/>
      <c r="BC543" s="39"/>
      <c r="BD543" s="37"/>
      <c r="BG543" s="4"/>
      <c r="BK543" s="4"/>
      <c r="BL543" s="37"/>
      <c r="BM543" s="37"/>
      <c r="BN543" s="37"/>
      <c r="BO543" s="39"/>
      <c r="BP543" s="37"/>
      <c r="BQ543" s="37"/>
      <c r="BR543" s="37"/>
      <c r="BS543" s="31"/>
    </row>
    <row r="544" spans="8:71" s="2" customFormat="1" x14ac:dyDescent="0.2">
      <c r="H544" s="5"/>
      <c r="M544" s="64"/>
      <c r="Q544" s="64"/>
      <c r="R544" s="37"/>
      <c r="S544" s="37"/>
      <c r="T544" s="37"/>
      <c r="U544" s="63"/>
      <c r="V544" s="37"/>
      <c r="Y544" s="5"/>
      <c r="AC544" s="5"/>
      <c r="AG544" s="5"/>
      <c r="AK544" s="5"/>
      <c r="AL544" s="37"/>
      <c r="AM544" s="37"/>
      <c r="AN544" s="37"/>
      <c r="AO544" s="38"/>
      <c r="AP544" s="5"/>
      <c r="AQ544" s="5"/>
      <c r="AU544" s="4"/>
      <c r="AY544" s="4"/>
      <c r="AZ544" s="37"/>
      <c r="BA544" s="37"/>
      <c r="BB544" s="37"/>
      <c r="BC544" s="39"/>
      <c r="BD544" s="37"/>
      <c r="BG544" s="4"/>
      <c r="BK544" s="4"/>
      <c r="BL544" s="37"/>
      <c r="BM544" s="37"/>
      <c r="BN544" s="37"/>
      <c r="BO544" s="39"/>
      <c r="BP544" s="37"/>
      <c r="BQ544" s="37"/>
      <c r="BR544" s="37"/>
      <c r="BS544" s="31"/>
    </row>
    <row r="545" spans="8:71" s="2" customFormat="1" x14ac:dyDescent="0.2">
      <c r="H545" s="5"/>
      <c r="M545" s="64"/>
      <c r="Q545" s="64"/>
      <c r="R545" s="37"/>
      <c r="S545" s="37"/>
      <c r="T545" s="37"/>
      <c r="U545" s="63"/>
      <c r="V545" s="37"/>
      <c r="Y545" s="5"/>
      <c r="AC545" s="5"/>
      <c r="AG545" s="5"/>
      <c r="AK545" s="5"/>
      <c r="AL545" s="37"/>
      <c r="AM545" s="37"/>
      <c r="AN545" s="37"/>
      <c r="AO545" s="38"/>
      <c r="AP545" s="5"/>
      <c r="AQ545" s="5"/>
      <c r="AU545" s="4"/>
      <c r="AY545" s="4"/>
      <c r="AZ545" s="37"/>
      <c r="BA545" s="37"/>
      <c r="BB545" s="37"/>
      <c r="BC545" s="39"/>
      <c r="BD545" s="37"/>
      <c r="BG545" s="4"/>
      <c r="BK545" s="4"/>
      <c r="BL545" s="37"/>
      <c r="BM545" s="37"/>
      <c r="BN545" s="37"/>
      <c r="BO545" s="39"/>
      <c r="BP545" s="37"/>
      <c r="BQ545" s="37"/>
      <c r="BR545" s="37"/>
      <c r="BS545" s="31"/>
    </row>
    <row r="546" spans="8:71" s="2" customFormat="1" x14ac:dyDescent="0.2">
      <c r="H546" s="5"/>
      <c r="M546" s="64"/>
      <c r="Q546" s="64"/>
      <c r="R546" s="37"/>
      <c r="S546" s="37"/>
      <c r="T546" s="37"/>
      <c r="U546" s="63"/>
      <c r="V546" s="37"/>
      <c r="Y546" s="5"/>
      <c r="AC546" s="5"/>
      <c r="AG546" s="5"/>
      <c r="AK546" s="5"/>
      <c r="AL546" s="37"/>
      <c r="AM546" s="37"/>
      <c r="AN546" s="37"/>
      <c r="AO546" s="38"/>
      <c r="AP546" s="5"/>
      <c r="AQ546" s="5"/>
      <c r="AU546" s="4"/>
      <c r="AY546" s="4"/>
      <c r="AZ546" s="37"/>
      <c r="BA546" s="37"/>
      <c r="BB546" s="37"/>
      <c r="BC546" s="39"/>
      <c r="BD546" s="37"/>
      <c r="BG546" s="4"/>
      <c r="BK546" s="4"/>
      <c r="BL546" s="37"/>
      <c r="BM546" s="37"/>
      <c r="BN546" s="37"/>
      <c r="BO546" s="39"/>
      <c r="BP546" s="37"/>
      <c r="BQ546" s="37"/>
      <c r="BR546" s="37"/>
      <c r="BS546" s="31"/>
    </row>
    <row r="547" spans="8:71" s="2" customFormat="1" x14ac:dyDescent="0.2">
      <c r="H547" s="5"/>
      <c r="M547" s="64"/>
      <c r="Q547" s="64"/>
      <c r="R547" s="37"/>
      <c r="S547" s="37"/>
      <c r="T547" s="37"/>
      <c r="U547" s="63"/>
      <c r="V547" s="37"/>
      <c r="Y547" s="5"/>
      <c r="AC547" s="5"/>
      <c r="AG547" s="5"/>
      <c r="AK547" s="5"/>
      <c r="AL547" s="37"/>
      <c r="AM547" s="37"/>
      <c r="AN547" s="37"/>
      <c r="AO547" s="38"/>
      <c r="AP547" s="5"/>
      <c r="AQ547" s="5"/>
      <c r="AU547" s="4"/>
      <c r="AY547" s="4"/>
      <c r="AZ547" s="37"/>
      <c r="BA547" s="37"/>
      <c r="BB547" s="37"/>
      <c r="BC547" s="39"/>
      <c r="BD547" s="37"/>
      <c r="BG547" s="4"/>
      <c r="BK547" s="4"/>
      <c r="BL547" s="37"/>
      <c r="BM547" s="37"/>
      <c r="BN547" s="37"/>
      <c r="BO547" s="39"/>
      <c r="BP547" s="37"/>
      <c r="BQ547" s="37"/>
      <c r="BR547" s="37"/>
      <c r="BS547" s="31"/>
    </row>
    <row r="548" spans="8:71" s="2" customFormat="1" x14ac:dyDescent="0.2">
      <c r="H548" s="5"/>
      <c r="M548" s="64"/>
      <c r="Q548" s="64"/>
      <c r="R548" s="37"/>
      <c r="S548" s="37"/>
      <c r="T548" s="37"/>
      <c r="U548" s="63"/>
      <c r="V548" s="37"/>
      <c r="Y548" s="5"/>
      <c r="AC548" s="5"/>
      <c r="AG548" s="5"/>
      <c r="AK548" s="5"/>
      <c r="AL548" s="37"/>
      <c r="AM548" s="37"/>
      <c r="AN548" s="37"/>
      <c r="AO548" s="38"/>
      <c r="AP548" s="5"/>
      <c r="AQ548" s="5"/>
      <c r="AU548" s="4"/>
      <c r="AY548" s="4"/>
      <c r="AZ548" s="37"/>
      <c r="BA548" s="37"/>
      <c r="BB548" s="37"/>
      <c r="BC548" s="39"/>
      <c r="BD548" s="37"/>
      <c r="BG548" s="4"/>
      <c r="BK548" s="4"/>
      <c r="BL548" s="37"/>
      <c r="BM548" s="37"/>
      <c r="BN548" s="37"/>
      <c r="BO548" s="39"/>
      <c r="BP548" s="37"/>
      <c r="BQ548" s="37"/>
      <c r="BR548" s="37"/>
      <c r="BS548" s="31"/>
    </row>
    <row r="549" spans="8:71" s="2" customFormat="1" x14ac:dyDescent="0.2">
      <c r="H549" s="5"/>
      <c r="M549" s="64"/>
      <c r="Q549" s="64"/>
      <c r="R549" s="37"/>
      <c r="S549" s="37"/>
      <c r="T549" s="37"/>
      <c r="U549" s="63"/>
      <c r="V549" s="37"/>
      <c r="Y549" s="5"/>
      <c r="AC549" s="5"/>
      <c r="AG549" s="5"/>
      <c r="AK549" s="5"/>
      <c r="AL549" s="37"/>
      <c r="AM549" s="37"/>
      <c r="AN549" s="37"/>
      <c r="AO549" s="38"/>
      <c r="AP549" s="5"/>
      <c r="AQ549" s="5"/>
      <c r="AU549" s="4"/>
      <c r="AY549" s="4"/>
      <c r="AZ549" s="37"/>
      <c r="BA549" s="37"/>
      <c r="BB549" s="37"/>
      <c r="BC549" s="39"/>
      <c r="BD549" s="37"/>
      <c r="BG549" s="4"/>
      <c r="BK549" s="4"/>
      <c r="BL549" s="37"/>
      <c r="BM549" s="37"/>
      <c r="BN549" s="37"/>
      <c r="BO549" s="39"/>
      <c r="BP549" s="37"/>
      <c r="BQ549" s="37"/>
      <c r="BR549" s="37"/>
      <c r="BS549" s="31"/>
    </row>
    <row r="550" spans="8:71" s="2" customFormat="1" x14ac:dyDescent="0.2">
      <c r="H550" s="5"/>
      <c r="M550" s="64"/>
      <c r="Q550" s="64"/>
      <c r="R550" s="37"/>
      <c r="S550" s="37"/>
      <c r="T550" s="37"/>
      <c r="U550" s="63"/>
      <c r="V550" s="37"/>
      <c r="Y550" s="5"/>
      <c r="AC550" s="5"/>
      <c r="AG550" s="5"/>
      <c r="AK550" s="5"/>
      <c r="AL550" s="37"/>
      <c r="AM550" s="37"/>
      <c r="AN550" s="37"/>
      <c r="AO550" s="38"/>
      <c r="AP550" s="5"/>
      <c r="AQ550" s="5"/>
      <c r="AU550" s="4"/>
      <c r="AY550" s="4"/>
      <c r="AZ550" s="37"/>
      <c r="BA550" s="37"/>
      <c r="BB550" s="37"/>
      <c r="BC550" s="39"/>
      <c r="BD550" s="37"/>
      <c r="BG550" s="4"/>
      <c r="BK550" s="4"/>
      <c r="BL550" s="37"/>
      <c r="BM550" s="37"/>
      <c r="BN550" s="37"/>
      <c r="BO550" s="39"/>
      <c r="BP550" s="37"/>
      <c r="BQ550" s="37"/>
      <c r="BR550" s="37"/>
      <c r="BS550" s="31"/>
    </row>
    <row r="551" spans="8:71" s="2" customFormat="1" x14ac:dyDescent="0.2">
      <c r="H551" s="5"/>
      <c r="M551" s="64"/>
      <c r="Q551" s="64"/>
      <c r="R551" s="37"/>
      <c r="S551" s="37"/>
      <c r="T551" s="37"/>
      <c r="U551" s="63"/>
      <c r="V551" s="37"/>
      <c r="Y551" s="5"/>
      <c r="AC551" s="5"/>
      <c r="AG551" s="5"/>
      <c r="AK551" s="5"/>
      <c r="AL551" s="37"/>
      <c r="AM551" s="37"/>
      <c r="AN551" s="37"/>
      <c r="AO551" s="38"/>
      <c r="AP551" s="5"/>
      <c r="AQ551" s="5"/>
      <c r="AU551" s="4"/>
      <c r="AY551" s="4"/>
      <c r="AZ551" s="37"/>
      <c r="BA551" s="37"/>
      <c r="BB551" s="37"/>
      <c r="BC551" s="39"/>
      <c r="BD551" s="37"/>
      <c r="BG551" s="4"/>
      <c r="BK551" s="4"/>
      <c r="BL551" s="37"/>
      <c r="BM551" s="37"/>
      <c r="BN551" s="37"/>
      <c r="BO551" s="39"/>
      <c r="BP551" s="37"/>
      <c r="BQ551" s="37"/>
      <c r="BR551" s="37"/>
      <c r="BS551" s="31"/>
    </row>
    <row r="552" spans="8:71" s="2" customFormat="1" x14ac:dyDescent="0.2">
      <c r="H552" s="5"/>
      <c r="M552" s="64"/>
      <c r="Q552" s="64"/>
      <c r="R552" s="37"/>
      <c r="S552" s="37"/>
      <c r="T552" s="37"/>
      <c r="U552" s="63"/>
      <c r="V552" s="37"/>
      <c r="Y552" s="5"/>
      <c r="AC552" s="5"/>
      <c r="AG552" s="5"/>
      <c r="AK552" s="5"/>
      <c r="AL552" s="37"/>
      <c r="AM552" s="37"/>
      <c r="AN552" s="37"/>
      <c r="AO552" s="38"/>
      <c r="AP552" s="5"/>
      <c r="AQ552" s="5"/>
      <c r="AU552" s="4"/>
      <c r="AY552" s="4"/>
      <c r="AZ552" s="37"/>
      <c r="BA552" s="37"/>
      <c r="BB552" s="37"/>
      <c r="BC552" s="39"/>
      <c r="BD552" s="37"/>
      <c r="BG552" s="4"/>
      <c r="BK552" s="4"/>
      <c r="BL552" s="37"/>
      <c r="BM552" s="37"/>
      <c r="BN552" s="37"/>
      <c r="BO552" s="39"/>
      <c r="BP552" s="37"/>
      <c r="BQ552" s="37"/>
      <c r="BR552" s="37"/>
      <c r="BS552" s="31"/>
    </row>
    <row r="553" spans="8:71" s="2" customFormat="1" x14ac:dyDescent="0.2">
      <c r="H553" s="5"/>
      <c r="M553" s="64"/>
      <c r="Q553" s="64"/>
      <c r="R553" s="37"/>
      <c r="S553" s="37"/>
      <c r="T553" s="37"/>
      <c r="U553" s="63"/>
      <c r="V553" s="37"/>
      <c r="Y553" s="5"/>
      <c r="AC553" s="5"/>
      <c r="AG553" s="5"/>
      <c r="AK553" s="5"/>
      <c r="AL553" s="37"/>
      <c r="AM553" s="37"/>
      <c r="AN553" s="37"/>
      <c r="AO553" s="38"/>
      <c r="AP553" s="5"/>
      <c r="AQ553" s="5"/>
      <c r="AU553" s="4"/>
      <c r="AY553" s="4"/>
      <c r="AZ553" s="37"/>
      <c r="BA553" s="37"/>
      <c r="BB553" s="37"/>
      <c r="BC553" s="39"/>
      <c r="BD553" s="37"/>
      <c r="BG553" s="4"/>
      <c r="BK553" s="4"/>
      <c r="BL553" s="37"/>
      <c r="BM553" s="37"/>
      <c r="BN553" s="37"/>
      <c r="BO553" s="39"/>
      <c r="BP553" s="37"/>
      <c r="BQ553" s="37"/>
      <c r="BR553" s="37"/>
      <c r="BS553" s="31"/>
    </row>
    <row r="554" spans="8:71" s="2" customFormat="1" x14ac:dyDescent="0.2">
      <c r="H554" s="5"/>
      <c r="M554" s="64"/>
      <c r="Q554" s="64"/>
      <c r="R554" s="37"/>
      <c r="S554" s="37"/>
      <c r="T554" s="37"/>
      <c r="U554" s="63"/>
      <c r="V554" s="37"/>
      <c r="Y554" s="5"/>
      <c r="AC554" s="5"/>
      <c r="AG554" s="5"/>
      <c r="AK554" s="5"/>
      <c r="AL554" s="37"/>
      <c r="AM554" s="37"/>
      <c r="AN554" s="37"/>
      <c r="AO554" s="38"/>
      <c r="AP554" s="5"/>
      <c r="AQ554" s="5"/>
      <c r="AU554" s="4"/>
      <c r="AY554" s="4"/>
      <c r="AZ554" s="37"/>
      <c r="BA554" s="37"/>
      <c r="BB554" s="37"/>
      <c r="BC554" s="39"/>
      <c r="BD554" s="37"/>
      <c r="BG554" s="4"/>
      <c r="BK554" s="4"/>
      <c r="BL554" s="37"/>
      <c r="BM554" s="37"/>
      <c r="BN554" s="37"/>
      <c r="BO554" s="39"/>
      <c r="BP554" s="37"/>
      <c r="BQ554" s="37"/>
      <c r="BR554" s="37"/>
      <c r="BS554" s="31"/>
    </row>
    <row r="555" spans="8:71" s="2" customFormat="1" x14ac:dyDescent="0.2">
      <c r="H555" s="5"/>
      <c r="M555" s="64"/>
      <c r="Q555" s="64"/>
      <c r="R555" s="37"/>
      <c r="S555" s="37"/>
      <c r="T555" s="37"/>
      <c r="U555" s="63"/>
      <c r="V555" s="37"/>
      <c r="Y555" s="5"/>
      <c r="AC555" s="5"/>
      <c r="AG555" s="5"/>
      <c r="AK555" s="5"/>
      <c r="AL555" s="37"/>
      <c r="AM555" s="37"/>
      <c r="AN555" s="37"/>
      <c r="AO555" s="38"/>
      <c r="AP555" s="5"/>
      <c r="AQ555" s="5"/>
      <c r="AU555" s="4"/>
      <c r="AY555" s="4"/>
      <c r="AZ555" s="37"/>
      <c r="BA555" s="37"/>
      <c r="BB555" s="37"/>
      <c r="BC555" s="39"/>
      <c r="BD555" s="37"/>
      <c r="BG555" s="4"/>
      <c r="BK555" s="4"/>
      <c r="BL555" s="37"/>
      <c r="BM555" s="37"/>
      <c r="BN555" s="37"/>
      <c r="BO555" s="39"/>
      <c r="BP555" s="37"/>
      <c r="BQ555" s="37"/>
      <c r="BR555" s="37"/>
      <c r="BS555" s="31"/>
    </row>
    <row r="556" spans="8:71" s="2" customFormat="1" x14ac:dyDescent="0.2">
      <c r="H556" s="5"/>
      <c r="M556" s="64"/>
      <c r="Q556" s="64"/>
      <c r="R556" s="37"/>
      <c r="S556" s="37"/>
      <c r="T556" s="37"/>
      <c r="U556" s="63"/>
      <c r="V556" s="37"/>
      <c r="Y556" s="5"/>
      <c r="AC556" s="5"/>
      <c r="AG556" s="5"/>
      <c r="AK556" s="5"/>
      <c r="AL556" s="37"/>
      <c r="AM556" s="37"/>
      <c r="AN556" s="37"/>
      <c r="AO556" s="38"/>
      <c r="AP556" s="5"/>
      <c r="AQ556" s="5"/>
      <c r="AU556" s="4"/>
      <c r="AY556" s="4"/>
      <c r="AZ556" s="37"/>
      <c r="BA556" s="37"/>
      <c r="BB556" s="37"/>
      <c r="BC556" s="39"/>
      <c r="BD556" s="37"/>
      <c r="BG556" s="4"/>
      <c r="BK556" s="4"/>
      <c r="BL556" s="37"/>
      <c r="BM556" s="37"/>
      <c r="BN556" s="37"/>
      <c r="BO556" s="39"/>
      <c r="BP556" s="37"/>
      <c r="BQ556" s="37"/>
      <c r="BR556" s="37"/>
      <c r="BS556" s="31"/>
    </row>
    <row r="557" spans="8:71" s="2" customFormat="1" x14ac:dyDescent="0.2">
      <c r="H557" s="5"/>
      <c r="M557" s="64"/>
      <c r="Q557" s="64"/>
      <c r="R557" s="37"/>
      <c r="S557" s="37"/>
      <c r="T557" s="37"/>
      <c r="U557" s="63"/>
      <c r="V557" s="37"/>
      <c r="Y557" s="5"/>
      <c r="AC557" s="5"/>
      <c r="AG557" s="5"/>
      <c r="AK557" s="5"/>
      <c r="AL557" s="37"/>
      <c r="AM557" s="37"/>
      <c r="AN557" s="37"/>
      <c r="AO557" s="38"/>
      <c r="AP557" s="5"/>
      <c r="AQ557" s="5"/>
      <c r="AU557" s="4"/>
      <c r="AY557" s="4"/>
      <c r="AZ557" s="37"/>
      <c r="BA557" s="37"/>
      <c r="BB557" s="37"/>
      <c r="BC557" s="39"/>
      <c r="BD557" s="37"/>
      <c r="BG557" s="4"/>
      <c r="BK557" s="4"/>
      <c r="BL557" s="37"/>
      <c r="BM557" s="37"/>
      <c r="BN557" s="37"/>
      <c r="BO557" s="39"/>
      <c r="BP557" s="37"/>
      <c r="BQ557" s="37"/>
      <c r="BR557" s="37"/>
      <c r="BS557" s="31"/>
    </row>
    <row r="558" spans="8:71" s="2" customFormat="1" x14ac:dyDescent="0.2">
      <c r="H558" s="5"/>
      <c r="M558" s="64"/>
      <c r="Q558" s="64"/>
      <c r="R558" s="37"/>
      <c r="S558" s="37"/>
      <c r="T558" s="37"/>
      <c r="U558" s="63"/>
      <c r="V558" s="37"/>
      <c r="Y558" s="5"/>
      <c r="AC558" s="5"/>
      <c r="AG558" s="5"/>
      <c r="AK558" s="5"/>
      <c r="AL558" s="37"/>
      <c r="AM558" s="37"/>
      <c r="AN558" s="37"/>
      <c r="AO558" s="38"/>
      <c r="AP558" s="5"/>
      <c r="AQ558" s="5"/>
      <c r="AU558" s="4"/>
      <c r="AY558" s="4"/>
      <c r="AZ558" s="37"/>
      <c r="BA558" s="37"/>
      <c r="BB558" s="37"/>
      <c r="BC558" s="39"/>
      <c r="BD558" s="37"/>
      <c r="BG558" s="4"/>
      <c r="BK558" s="4"/>
      <c r="BL558" s="37"/>
      <c r="BM558" s="37"/>
      <c r="BN558" s="37"/>
      <c r="BO558" s="39"/>
      <c r="BP558" s="37"/>
      <c r="BQ558" s="37"/>
      <c r="BR558" s="37"/>
      <c r="BS558" s="31"/>
    </row>
    <row r="559" spans="8:71" s="2" customFormat="1" x14ac:dyDescent="0.2">
      <c r="H559" s="5"/>
      <c r="M559" s="64"/>
      <c r="Q559" s="64"/>
      <c r="R559" s="37"/>
      <c r="S559" s="37"/>
      <c r="T559" s="37"/>
      <c r="U559" s="63"/>
      <c r="V559" s="37"/>
      <c r="Y559" s="5"/>
      <c r="AC559" s="5"/>
      <c r="AG559" s="5"/>
      <c r="AK559" s="5"/>
      <c r="AL559" s="37"/>
      <c r="AM559" s="37"/>
      <c r="AN559" s="37"/>
      <c r="AO559" s="38"/>
      <c r="AP559" s="5"/>
      <c r="AQ559" s="5"/>
      <c r="AU559" s="4"/>
      <c r="AY559" s="4"/>
      <c r="AZ559" s="37"/>
      <c r="BA559" s="37"/>
      <c r="BB559" s="37"/>
      <c r="BC559" s="39"/>
      <c r="BD559" s="37"/>
      <c r="BG559" s="4"/>
      <c r="BK559" s="4"/>
      <c r="BL559" s="37"/>
      <c r="BM559" s="37"/>
      <c r="BN559" s="37"/>
      <c r="BO559" s="39"/>
      <c r="BP559" s="37"/>
      <c r="BQ559" s="37"/>
      <c r="BR559" s="37"/>
      <c r="BS559" s="31"/>
    </row>
    <row r="560" spans="8:71" s="2" customFormat="1" x14ac:dyDescent="0.2">
      <c r="H560" s="5"/>
      <c r="M560" s="64"/>
      <c r="Q560" s="64"/>
      <c r="R560" s="37"/>
      <c r="S560" s="37"/>
      <c r="T560" s="37"/>
      <c r="U560" s="63"/>
      <c r="V560" s="37"/>
      <c r="Y560" s="5"/>
      <c r="AC560" s="5"/>
      <c r="AG560" s="5"/>
      <c r="AK560" s="5"/>
      <c r="AL560" s="37"/>
      <c r="AM560" s="37"/>
      <c r="AN560" s="37"/>
      <c r="AO560" s="38"/>
      <c r="AP560" s="5"/>
      <c r="AQ560" s="5"/>
      <c r="AU560" s="4"/>
      <c r="AY560" s="4"/>
      <c r="AZ560" s="37"/>
      <c r="BA560" s="37"/>
      <c r="BB560" s="37"/>
      <c r="BC560" s="39"/>
      <c r="BD560" s="37"/>
      <c r="BG560" s="4"/>
      <c r="BK560" s="4"/>
      <c r="BL560" s="37"/>
      <c r="BM560" s="37"/>
      <c r="BN560" s="37"/>
      <c r="BO560" s="39"/>
      <c r="BP560" s="37"/>
      <c r="BQ560" s="37"/>
      <c r="BR560" s="37"/>
      <c r="BS560" s="31"/>
    </row>
    <row r="561" spans="8:71" s="2" customFormat="1" x14ac:dyDescent="0.2">
      <c r="H561" s="5"/>
      <c r="M561" s="64"/>
      <c r="Q561" s="64"/>
      <c r="R561" s="37"/>
      <c r="S561" s="37"/>
      <c r="T561" s="37"/>
      <c r="U561" s="63"/>
      <c r="V561" s="37"/>
      <c r="Y561" s="5"/>
      <c r="AC561" s="5"/>
      <c r="AG561" s="5"/>
      <c r="AK561" s="5"/>
      <c r="AL561" s="37"/>
      <c r="AM561" s="37"/>
      <c r="AN561" s="37"/>
      <c r="AO561" s="38"/>
      <c r="AP561" s="5"/>
      <c r="AQ561" s="5"/>
      <c r="AU561" s="4"/>
      <c r="AY561" s="4"/>
      <c r="AZ561" s="37"/>
      <c r="BA561" s="37"/>
      <c r="BB561" s="37"/>
      <c r="BC561" s="39"/>
      <c r="BD561" s="37"/>
      <c r="BG561" s="4"/>
      <c r="BK561" s="4"/>
      <c r="BL561" s="37"/>
      <c r="BM561" s="37"/>
      <c r="BN561" s="37"/>
      <c r="BO561" s="39"/>
      <c r="BP561" s="37"/>
      <c r="BQ561" s="37"/>
      <c r="BR561" s="37"/>
      <c r="BS561" s="31"/>
    </row>
    <row r="562" spans="8:71" s="2" customFormat="1" x14ac:dyDescent="0.2">
      <c r="H562" s="5"/>
      <c r="M562" s="64"/>
      <c r="Q562" s="64"/>
      <c r="R562" s="37"/>
      <c r="S562" s="37"/>
      <c r="T562" s="37"/>
      <c r="U562" s="63"/>
      <c r="V562" s="37"/>
      <c r="Y562" s="5"/>
      <c r="AC562" s="5"/>
      <c r="AG562" s="5"/>
      <c r="AK562" s="5"/>
      <c r="AL562" s="37"/>
      <c r="AM562" s="37"/>
      <c r="AN562" s="37"/>
      <c r="AO562" s="38"/>
      <c r="AP562" s="5"/>
      <c r="AQ562" s="5"/>
      <c r="AU562" s="4"/>
      <c r="AY562" s="4"/>
      <c r="AZ562" s="37"/>
      <c r="BA562" s="37"/>
      <c r="BB562" s="37"/>
      <c r="BC562" s="39"/>
      <c r="BD562" s="37"/>
      <c r="BG562" s="4"/>
      <c r="BK562" s="4"/>
      <c r="BL562" s="37"/>
      <c r="BM562" s="37"/>
      <c r="BN562" s="37"/>
      <c r="BO562" s="39"/>
      <c r="BP562" s="37"/>
      <c r="BQ562" s="37"/>
      <c r="BR562" s="37"/>
      <c r="BS562" s="31"/>
    </row>
    <row r="563" spans="8:71" s="2" customFormat="1" x14ac:dyDescent="0.2">
      <c r="H563" s="5"/>
      <c r="M563" s="64"/>
      <c r="Q563" s="64"/>
      <c r="R563" s="37"/>
      <c r="S563" s="37"/>
      <c r="T563" s="37"/>
      <c r="U563" s="63"/>
      <c r="V563" s="37"/>
      <c r="Y563" s="5"/>
      <c r="AC563" s="5"/>
      <c r="AG563" s="5"/>
      <c r="AK563" s="5"/>
      <c r="AL563" s="37"/>
      <c r="AM563" s="37"/>
      <c r="AN563" s="37"/>
      <c r="AO563" s="38"/>
      <c r="AP563" s="5"/>
      <c r="AQ563" s="5"/>
      <c r="AU563" s="4"/>
      <c r="AY563" s="4"/>
      <c r="AZ563" s="37"/>
      <c r="BA563" s="37"/>
      <c r="BB563" s="37"/>
      <c r="BC563" s="39"/>
      <c r="BD563" s="37"/>
      <c r="BG563" s="4"/>
      <c r="BK563" s="4"/>
      <c r="BL563" s="37"/>
      <c r="BM563" s="37"/>
      <c r="BN563" s="37"/>
      <c r="BO563" s="39"/>
      <c r="BP563" s="37"/>
      <c r="BQ563" s="37"/>
      <c r="BR563" s="37"/>
      <c r="BS563" s="31"/>
    </row>
    <row r="564" spans="8:71" s="2" customFormat="1" x14ac:dyDescent="0.2">
      <c r="H564" s="5"/>
      <c r="M564" s="64"/>
      <c r="Q564" s="64"/>
      <c r="R564" s="37"/>
      <c r="S564" s="37"/>
      <c r="T564" s="37"/>
      <c r="U564" s="63"/>
      <c r="V564" s="37"/>
      <c r="Y564" s="5"/>
      <c r="AC564" s="5"/>
      <c r="AG564" s="5"/>
      <c r="AK564" s="5"/>
      <c r="AL564" s="37"/>
      <c r="AM564" s="37"/>
      <c r="AN564" s="37"/>
      <c r="AO564" s="38"/>
      <c r="AP564" s="5"/>
      <c r="AQ564" s="5"/>
      <c r="AU564" s="4"/>
      <c r="AY564" s="4"/>
      <c r="AZ564" s="37"/>
      <c r="BA564" s="37"/>
      <c r="BB564" s="37"/>
      <c r="BC564" s="39"/>
      <c r="BD564" s="37"/>
      <c r="BG564" s="4"/>
      <c r="BK564" s="4"/>
      <c r="BL564" s="37"/>
      <c r="BM564" s="37"/>
      <c r="BN564" s="37"/>
      <c r="BO564" s="39"/>
      <c r="BP564" s="37"/>
      <c r="BQ564" s="37"/>
      <c r="BR564" s="37"/>
      <c r="BS564" s="31"/>
    </row>
    <row r="565" spans="8:71" s="2" customFormat="1" x14ac:dyDescent="0.2">
      <c r="H565" s="5"/>
      <c r="M565" s="64"/>
      <c r="Q565" s="64"/>
      <c r="R565" s="37"/>
      <c r="S565" s="37"/>
      <c r="T565" s="37"/>
      <c r="U565" s="63"/>
      <c r="V565" s="37"/>
      <c r="Y565" s="5"/>
      <c r="AC565" s="5"/>
      <c r="AG565" s="5"/>
      <c r="AK565" s="5"/>
      <c r="AL565" s="37"/>
      <c r="AM565" s="37"/>
      <c r="AN565" s="37"/>
      <c r="AO565" s="38"/>
      <c r="AP565" s="5"/>
      <c r="AQ565" s="5"/>
      <c r="AU565" s="4"/>
      <c r="AY565" s="4"/>
      <c r="AZ565" s="37"/>
      <c r="BA565" s="37"/>
      <c r="BB565" s="37"/>
      <c r="BC565" s="39"/>
      <c r="BD565" s="37"/>
      <c r="BG565" s="4"/>
      <c r="BK565" s="4"/>
      <c r="BL565" s="37"/>
      <c r="BM565" s="37"/>
      <c r="BN565" s="37"/>
      <c r="BO565" s="39"/>
      <c r="BP565" s="37"/>
      <c r="BQ565" s="37"/>
      <c r="BR565" s="37"/>
      <c r="BS565" s="31"/>
    </row>
    <row r="566" spans="8:71" s="2" customFormat="1" x14ac:dyDescent="0.2">
      <c r="H566" s="5"/>
      <c r="M566" s="64"/>
      <c r="Q566" s="64"/>
      <c r="R566" s="37"/>
      <c r="S566" s="37"/>
      <c r="T566" s="37"/>
      <c r="U566" s="63"/>
      <c r="V566" s="37"/>
      <c r="Y566" s="5"/>
      <c r="AC566" s="5"/>
      <c r="AG566" s="5"/>
      <c r="AK566" s="5"/>
      <c r="AL566" s="37"/>
      <c r="AM566" s="37"/>
      <c r="AN566" s="37"/>
      <c r="AO566" s="38"/>
      <c r="AP566" s="5"/>
      <c r="AQ566" s="5"/>
      <c r="AU566" s="4"/>
      <c r="AY566" s="4"/>
      <c r="AZ566" s="37"/>
      <c r="BA566" s="37"/>
      <c r="BB566" s="37"/>
      <c r="BC566" s="39"/>
      <c r="BD566" s="37"/>
      <c r="BG566" s="4"/>
      <c r="BK566" s="4"/>
      <c r="BL566" s="37"/>
      <c r="BM566" s="37"/>
      <c r="BN566" s="37"/>
      <c r="BO566" s="39"/>
      <c r="BP566" s="37"/>
      <c r="BQ566" s="37"/>
      <c r="BR566" s="37"/>
      <c r="BS566" s="31"/>
    </row>
    <row r="567" spans="8:71" s="2" customFormat="1" x14ac:dyDescent="0.2">
      <c r="H567" s="5"/>
      <c r="M567" s="64"/>
      <c r="Q567" s="64"/>
      <c r="R567" s="37"/>
      <c r="S567" s="37"/>
      <c r="T567" s="37"/>
      <c r="U567" s="63"/>
      <c r="V567" s="37"/>
      <c r="Y567" s="5"/>
      <c r="AC567" s="5"/>
      <c r="AG567" s="5"/>
      <c r="AK567" s="5"/>
      <c r="AL567" s="37"/>
      <c r="AM567" s="37"/>
      <c r="AN567" s="37"/>
      <c r="AO567" s="38"/>
      <c r="AP567" s="5"/>
      <c r="AQ567" s="5"/>
      <c r="AU567" s="4"/>
      <c r="AY567" s="4"/>
      <c r="AZ567" s="37"/>
      <c r="BA567" s="37"/>
      <c r="BB567" s="37"/>
      <c r="BC567" s="39"/>
      <c r="BD567" s="37"/>
      <c r="BG567" s="4"/>
      <c r="BK567" s="4"/>
      <c r="BL567" s="37"/>
      <c r="BM567" s="37"/>
      <c r="BN567" s="37"/>
      <c r="BO567" s="39"/>
      <c r="BP567" s="37"/>
      <c r="BQ567" s="37"/>
      <c r="BR567" s="37"/>
      <c r="BS567" s="31"/>
    </row>
    <row r="568" spans="8:71" s="2" customFormat="1" x14ac:dyDescent="0.2">
      <c r="H568" s="5"/>
      <c r="M568" s="64"/>
      <c r="Q568" s="64"/>
      <c r="R568" s="37"/>
      <c r="S568" s="37"/>
      <c r="T568" s="37"/>
      <c r="U568" s="63"/>
      <c r="V568" s="37"/>
      <c r="Y568" s="5"/>
      <c r="AC568" s="5"/>
      <c r="AG568" s="5"/>
      <c r="AK568" s="5"/>
      <c r="AL568" s="37"/>
      <c r="AM568" s="37"/>
      <c r="AN568" s="37"/>
      <c r="AO568" s="38"/>
      <c r="AP568" s="5"/>
      <c r="AQ568" s="5"/>
      <c r="AU568" s="4"/>
      <c r="AY568" s="4"/>
      <c r="AZ568" s="37"/>
      <c r="BA568" s="37"/>
      <c r="BB568" s="37"/>
      <c r="BC568" s="39"/>
      <c r="BD568" s="37"/>
      <c r="BG568" s="4"/>
      <c r="BK568" s="4"/>
      <c r="BL568" s="37"/>
      <c r="BM568" s="37"/>
      <c r="BN568" s="37"/>
      <c r="BO568" s="39"/>
      <c r="BP568" s="37"/>
      <c r="BQ568" s="37"/>
      <c r="BR568" s="37"/>
      <c r="BS568" s="31"/>
    </row>
    <row r="569" spans="8:71" s="2" customFormat="1" x14ac:dyDescent="0.2">
      <c r="H569" s="5"/>
      <c r="M569" s="64"/>
      <c r="Q569" s="64"/>
      <c r="R569" s="37"/>
      <c r="S569" s="37"/>
      <c r="T569" s="37"/>
      <c r="U569" s="63"/>
      <c r="V569" s="37"/>
      <c r="Y569" s="5"/>
      <c r="AC569" s="5"/>
      <c r="AG569" s="5"/>
      <c r="AK569" s="5"/>
      <c r="AL569" s="37"/>
      <c r="AM569" s="37"/>
      <c r="AN569" s="37"/>
      <c r="AO569" s="38"/>
      <c r="AP569" s="5"/>
      <c r="AQ569" s="5"/>
      <c r="AU569" s="4"/>
      <c r="AY569" s="4"/>
      <c r="AZ569" s="37"/>
      <c r="BA569" s="37"/>
      <c r="BB569" s="37"/>
      <c r="BC569" s="39"/>
      <c r="BD569" s="37"/>
      <c r="BG569" s="4"/>
      <c r="BK569" s="4"/>
      <c r="BL569" s="37"/>
      <c r="BM569" s="37"/>
      <c r="BN569" s="37"/>
      <c r="BO569" s="39"/>
      <c r="BP569" s="37"/>
      <c r="BQ569" s="37"/>
      <c r="BR569" s="37"/>
      <c r="BS569" s="31"/>
    </row>
    <row r="570" spans="8:71" s="2" customFormat="1" x14ac:dyDescent="0.2">
      <c r="H570" s="5"/>
      <c r="M570" s="64"/>
      <c r="Q570" s="64"/>
      <c r="R570" s="37"/>
      <c r="S570" s="37"/>
      <c r="T570" s="37"/>
      <c r="U570" s="63"/>
      <c r="V570" s="37"/>
      <c r="Y570" s="5"/>
      <c r="AC570" s="5"/>
      <c r="AG570" s="5"/>
      <c r="AK570" s="5"/>
      <c r="AL570" s="37"/>
      <c r="AM570" s="37"/>
      <c r="AN570" s="37"/>
      <c r="AO570" s="38"/>
      <c r="AP570" s="5"/>
      <c r="AQ570" s="5"/>
      <c r="AU570" s="4"/>
      <c r="AY570" s="4"/>
      <c r="AZ570" s="37"/>
      <c r="BA570" s="37"/>
      <c r="BB570" s="37"/>
      <c r="BC570" s="39"/>
      <c r="BD570" s="37"/>
      <c r="BG570" s="4"/>
      <c r="BK570" s="4"/>
      <c r="BL570" s="37"/>
      <c r="BM570" s="37"/>
      <c r="BN570" s="37"/>
      <c r="BO570" s="39"/>
      <c r="BP570" s="37"/>
      <c r="BQ570" s="37"/>
      <c r="BR570" s="37"/>
      <c r="BS570" s="31"/>
    </row>
    <row r="571" spans="8:71" s="2" customFormat="1" x14ac:dyDescent="0.2">
      <c r="H571" s="5"/>
      <c r="M571" s="64"/>
      <c r="Q571" s="64"/>
      <c r="R571" s="37"/>
      <c r="S571" s="37"/>
      <c r="T571" s="37"/>
      <c r="U571" s="63"/>
      <c r="V571" s="37"/>
      <c r="Y571" s="5"/>
      <c r="AC571" s="5"/>
      <c r="AG571" s="5"/>
      <c r="AK571" s="5"/>
      <c r="AL571" s="37"/>
      <c r="AM571" s="37"/>
      <c r="AN571" s="37"/>
      <c r="AO571" s="38"/>
      <c r="AP571" s="5"/>
      <c r="AQ571" s="5"/>
      <c r="AU571" s="4"/>
      <c r="AY571" s="4"/>
      <c r="AZ571" s="37"/>
      <c r="BA571" s="37"/>
      <c r="BB571" s="37"/>
      <c r="BC571" s="39"/>
      <c r="BD571" s="37"/>
      <c r="BG571" s="4"/>
      <c r="BK571" s="4"/>
      <c r="BL571" s="37"/>
      <c r="BM571" s="37"/>
      <c r="BN571" s="37"/>
      <c r="BO571" s="39"/>
      <c r="BP571" s="37"/>
      <c r="BQ571" s="37"/>
      <c r="BR571" s="37"/>
      <c r="BS571" s="31"/>
    </row>
    <row r="572" spans="8:71" s="2" customFormat="1" x14ac:dyDescent="0.2">
      <c r="H572" s="5"/>
      <c r="M572" s="64"/>
      <c r="Q572" s="64"/>
      <c r="R572" s="37"/>
      <c r="S572" s="37"/>
      <c r="T572" s="37"/>
      <c r="U572" s="63"/>
      <c r="V572" s="37"/>
      <c r="Y572" s="5"/>
      <c r="AC572" s="5"/>
      <c r="AG572" s="5"/>
      <c r="AK572" s="5"/>
      <c r="AL572" s="37"/>
      <c r="AM572" s="37"/>
      <c r="AN572" s="37"/>
      <c r="AO572" s="38"/>
      <c r="AP572" s="5"/>
      <c r="AQ572" s="5"/>
      <c r="AU572" s="4"/>
      <c r="AY572" s="4"/>
      <c r="AZ572" s="37"/>
      <c r="BA572" s="37"/>
      <c r="BB572" s="37"/>
      <c r="BC572" s="39"/>
      <c r="BD572" s="37"/>
      <c r="BG572" s="4"/>
      <c r="BK572" s="4"/>
      <c r="BL572" s="37"/>
      <c r="BM572" s="37"/>
      <c r="BN572" s="37"/>
      <c r="BO572" s="39"/>
      <c r="BP572" s="37"/>
      <c r="BQ572" s="37"/>
      <c r="BR572" s="37"/>
      <c r="BS572" s="31"/>
    </row>
    <row r="573" spans="8:71" s="2" customFormat="1" x14ac:dyDescent="0.2">
      <c r="H573" s="5"/>
      <c r="M573" s="64"/>
      <c r="Q573" s="64"/>
      <c r="R573" s="37"/>
      <c r="S573" s="37"/>
      <c r="T573" s="37"/>
      <c r="U573" s="63"/>
      <c r="V573" s="37"/>
      <c r="Y573" s="5"/>
      <c r="AC573" s="5"/>
      <c r="AG573" s="5"/>
      <c r="AK573" s="5"/>
      <c r="AL573" s="37"/>
      <c r="AM573" s="37"/>
      <c r="AN573" s="37"/>
      <c r="AO573" s="38"/>
      <c r="AP573" s="5"/>
      <c r="AQ573" s="5"/>
      <c r="AU573" s="4"/>
      <c r="AY573" s="4"/>
      <c r="AZ573" s="37"/>
      <c r="BA573" s="37"/>
      <c r="BB573" s="37"/>
      <c r="BC573" s="39"/>
      <c r="BD573" s="37"/>
      <c r="BG573" s="4"/>
      <c r="BK573" s="4"/>
      <c r="BL573" s="37"/>
      <c r="BM573" s="37"/>
      <c r="BN573" s="37"/>
      <c r="BO573" s="39"/>
      <c r="BP573" s="37"/>
      <c r="BQ573" s="37"/>
      <c r="BR573" s="37"/>
      <c r="BS573" s="31"/>
    </row>
    <row r="574" spans="8:71" s="2" customFormat="1" x14ac:dyDescent="0.2">
      <c r="H574" s="5"/>
      <c r="M574" s="64"/>
      <c r="Q574" s="64"/>
      <c r="R574" s="37"/>
      <c r="S574" s="37"/>
      <c r="T574" s="37"/>
      <c r="U574" s="63"/>
      <c r="V574" s="37"/>
      <c r="Y574" s="5"/>
      <c r="AC574" s="5"/>
      <c r="AG574" s="5"/>
      <c r="AK574" s="5"/>
      <c r="AL574" s="37"/>
      <c r="AM574" s="37"/>
      <c r="AN574" s="37"/>
      <c r="AO574" s="38"/>
      <c r="AP574" s="5"/>
      <c r="AQ574" s="5"/>
      <c r="AU574" s="4"/>
      <c r="AY574" s="4"/>
      <c r="AZ574" s="37"/>
      <c r="BA574" s="37"/>
      <c r="BB574" s="37"/>
      <c r="BC574" s="39"/>
      <c r="BD574" s="37"/>
      <c r="BG574" s="4"/>
      <c r="BK574" s="4"/>
      <c r="BL574" s="37"/>
      <c r="BM574" s="37"/>
      <c r="BN574" s="37"/>
      <c r="BO574" s="39"/>
      <c r="BP574" s="37"/>
      <c r="BQ574" s="37"/>
      <c r="BR574" s="37"/>
      <c r="BS574" s="31"/>
    </row>
    <row r="575" spans="8:71" s="2" customFormat="1" x14ac:dyDescent="0.2">
      <c r="H575" s="5"/>
      <c r="M575" s="64"/>
      <c r="Q575" s="64"/>
      <c r="R575" s="37"/>
      <c r="S575" s="37"/>
      <c r="T575" s="37"/>
      <c r="U575" s="63"/>
      <c r="V575" s="37"/>
      <c r="Y575" s="5"/>
      <c r="AC575" s="5"/>
      <c r="AG575" s="5"/>
      <c r="AK575" s="5"/>
      <c r="AL575" s="37"/>
      <c r="AM575" s="37"/>
      <c r="AN575" s="37"/>
      <c r="AO575" s="38"/>
      <c r="AP575" s="5"/>
      <c r="AQ575" s="5"/>
      <c r="AU575" s="4"/>
      <c r="AY575" s="4"/>
      <c r="AZ575" s="37"/>
      <c r="BA575" s="37"/>
      <c r="BB575" s="37"/>
      <c r="BC575" s="39"/>
      <c r="BD575" s="37"/>
      <c r="BG575" s="4"/>
      <c r="BK575" s="4"/>
      <c r="BL575" s="37"/>
      <c r="BM575" s="37"/>
      <c r="BN575" s="37"/>
      <c r="BO575" s="39"/>
      <c r="BP575" s="37"/>
      <c r="BQ575" s="37"/>
      <c r="BR575" s="37"/>
      <c r="BS575" s="31"/>
    </row>
    <row r="576" spans="8:71" s="2" customFormat="1" x14ac:dyDescent="0.2">
      <c r="H576" s="5"/>
      <c r="M576" s="64"/>
      <c r="Q576" s="64"/>
      <c r="R576" s="37"/>
      <c r="S576" s="37"/>
      <c r="T576" s="37"/>
      <c r="U576" s="63"/>
      <c r="V576" s="37"/>
      <c r="Y576" s="5"/>
      <c r="AC576" s="5"/>
      <c r="AG576" s="5"/>
      <c r="AK576" s="5"/>
      <c r="AL576" s="37"/>
      <c r="AM576" s="37"/>
      <c r="AN576" s="37"/>
      <c r="AO576" s="38"/>
      <c r="AP576" s="5"/>
      <c r="AQ576" s="5"/>
      <c r="AU576" s="4"/>
      <c r="AY576" s="4"/>
      <c r="AZ576" s="37"/>
      <c r="BA576" s="37"/>
      <c r="BB576" s="37"/>
      <c r="BC576" s="39"/>
      <c r="BD576" s="37"/>
      <c r="BG576" s="4"/>
      <c r="BK576" s="4"/>
      <c r="BL576" s="37"/>
      <c r="BM576" s="37"/>
      <c r="BN576" s="37"/>
      <c r="BO576" s="39"/>
      <c r="BP576" s="37"/>
      <c r="BQ576" s="37"/>
      <c r="BR576" s="37"/>
      <c r="BS576" s="31"/>
    </row>
    <row r="577" spans="8:71" s="2" customFormat="1" x14ac:dyDescent="0.2">
      <c r="H577" s="5"/>
      <c r="M577" s="64"/>
      <c r="Q577" s="64"/>
      <c r="R577" s="37"/>
      <c r="S577" s="37"/>
      <c r="T577" s="37"/>
      <c r="U577" s="63"/>
      <c r="V577" s="37"/>
      <c r="Y577" s="5"/>
      <c r="AC577" s="5"/>
      <c r="AG577" s="5"/>
      <c r="AK577" s="5"/>
      <c r="AL577" s="37"/>
      <c r="AM577" s="37"/>
      <c r="AN577" s="37"/>
      <c r="AO577" s="38"/>
      <c r="AP577" s="5"/>
      <c r="AQ577" s="5"/>
      <c r="AU577" s="4"/>
      <c r="AY577" s="4"/>
      <c r="AZ577" s="37"/>
      <c r="BA577" s="37"/>
      <c r="BB577" s="37"/>
      <c r="BC577" s="39"/>
      <c r="BD577" s="37"/>
      <c r="BG577" s="4"/>
      <c r="BK577" s="4"/>
      <c r="BL577" s="37"/>
      <c r="BM577" s="37"/>
      <c r="BN577" s="37"/>
      <c r="BO577" s="39"/>
      <c r="BP577" s="37"/>
      <c r="BQ577" s="37"/>
      <c r="BR577" s="37"/>
      <c r="BS577" s="31"/>
    </row>
    <row r="578" spans="8:71" s="2" customFormat="1" x14ac:dyDescent="0.2">
      <c r="H578" s="5"/>
      <c r="M578" s="64"/>
      <c r="Q578" s="64"/>
      <c r="R578" s="37"/>
      <c r="S578" s="37"/>
      <c r="T578" s="37"/>
      <c r="U578" s="63"/>
      <c r="V578" s="37"/>
      <c r="Y578" s="5"/>
      <c r="AC578" s="5"/>
      <c r="AG578" s="5"/>
      <c r="AK578" s="5"/>
      <c r="AL578" s="37"/>
      <c r="AM578" s="37"/>
      <c r="AN578" s="37"/>
      <c r="AO578" s="38"/>
      <c r="AP578" s="5"/>
      <c r="AQ578" s="5"/>
      <c r="AU578" s="4"/>
      <c r="AY578" s="4"/>
      <c r="AZ578" s="37"/>
      <c r="BA578" s="37"/>
      <c r="BB578" s="37"/>
      <c r="BC578" s="39"/>
      <c r="BD578" s="37"/>
      <c r="BG578" s="4"/>
      <c r="BK578" s="4"/>
      <c r="BL578" s="37"/>
      <c r="BM578" s="37"/>
      <c r="BN578" s="37"/>
      <c r="BO578" s="39"/>
      <c r="BP578" s="37"/>
      <c r="BQ578" s="37"/>
      <c r="BR578" s="37"/>
      <c r="BS578" s="31"/>
    </row>
    <row r="579" spans="8:71" s="2" customFormat="1" x14ac:dyDescent="0.2">
      <c r="H579" s="5"/>
      <c r="M579" s="64"/>
      <c r="Q579" s="64"/>
      <c r="R579" s="37"/>
      <c r="S579" s="37"/>
      <c r="T579" s="37"/>
      <c r="U579" s="63"/>
      <c r="V579" s="37"/>
      <c r="Y579" s="5"/>
      <c r="AC579" s="5"/>
      <c r="AG579" s="5"/>
      <c r="AK579" s="5"/>
      <c r="AL579" s="37"/>
      <c r="AM579" s="37"/>
      <c r="AN579" s="37"/>
      <c r="AO579" s="38"/>
      <c r="AP579" s="5"/>
      <c r="AQ579" s="5"/>
      <c r="AU579" s="4"/>
      <c r="AY579" s="4"/>
      <c r="AZ579" s="37"/>
      <c r="BA579" s="37"/>
      <c r="BB579" s="37"/>
      <c r="BC579" s="39"/>
      <c r="BD579" s="37"/>
      <c r="BG579" s="4"/>
      <c r="BK579" s="4"/>
      <c r="BL579" s="37"/>
      <c r="BM579" s="37"/>
      <c r="BN579" s="37"/>
      <c r="BO579" s="39"/>
      <c r="BP579" s="37"/>
      <c r="BQ579" s="37"/>
      <c r="BR579" s="37"/>
      <c r="BS579" s="31"/>
    </row>
    <row r="580" spans="8:71" s="2" customFormat="1" x14ac:dyDescent="0.2">
      <c r="H580" s="5"/>
      <c r="M580" s="64"/>
      <c r="Q580" s="64"/>
      <c r="R580" s="37"/>
      <c r="S580" s="37"/>
      <c r="T580" s="37"/>
      <c r="U580" s="63"/>
      <c r="V580" s="37"/>
      <c r="Y580" s="5"/>
      <c r="AC580" s="5"/>
      <c r="AG580" s="5"/>
      <c r="AK580" s="5"/>
      <c r="AL580" s="37"/>
      <c r="AM580" s="37"/>
      <c r="AN580" s="37"/>
      <c r="AO580" s="38"/>
      <c r="AP580" s="5"/>
      <c r="AQ580" s="5"/>
      <c r="AU580" s="4"/>
      <c r="AY580" s="4"/>
      <c r="AZ580" s="37"/>
      <c r="BA580" s="37"/>
      <c r="BB580" s="37"/>
      <c r="BC580" s="39"/>
      <c r="BD580" s="37"/>
      <c r="BG580" s="4"/>
      <c r="BK580" s="4"/>
      <c r="BL580" s="37"/>
      <c r="BM580" s="37"/>
      <c r="BN580" s="37"/>
      <c r="BO580" s="39"/>
      <c r="BP580" s="37"/>
      <c r="BQ580" s="37"/>
      <c r="BR580" s="37"/>
      <c r="BS580" s="31"/>
    </row>
    <row r="581" spans="8:71" s="2" customFormat="1" x14ac:dyDescent="0.2">
      <c r="H581" s="5"/>
      <c r="M581" s="64"/>
      <c r="Q581" s="64"/>
      <c r="R581" s="37"/>
      <c r="S581" s="37"/>
      <c r="T581" s="37"/>
      <c r="U581" s="63"/>
      <c r="V581" s="37"/>
      <c r="Y581" s="5"/>
      <c r="AC581" s="5"/>
      <c r="AG581" s="5"/>
      <c r="AK581" s="5"/>
      <c r="AL581" s="37"/>
      <c r="AM581" s="37"/>
      <c r="AN581" s="37"/>
      <c r="AO581" s="38"/>
      <c r="AP581" s="5"/>
      <c r="AQ581" s="5"/>
      <c r="AU581" s="4"/>
      <c r="AY581" s="4"/>
      <c r="AZ581" s="37"/>
      <c r="BA581" s="37"/>
      <c r="BB581" s="37"/>
      <c r="BC581" s="39"/>
      <c r="BD581" s="37"/>
      <c r="BG581" s="4"/>
      <c r="BK581" s="4"/>
      <c r="BL581" s="37"/>
      <c r="BM581" s="37"/>
      <c r="BN581" s="37"/>
      <c r="BO581" s="39"/>
      <c r="BP581" s="37"/>
      <c r="BQ581" s="37"/>
      <c r="BR581" s="37"/>
      <c r="BS581" s="31"/>
    </row>
    <row r="582" spans="8:71" s="2" customFormat="1" x14ac:dyDescent="0.2">
      <c r="H582" s="5"/>
      <c r="M582" s="64"/>
      <c r="Q582" s="64"/>
      <c r="R582" s="37"/>
      <c r="S582" s="37"/>
      <c r="T582" s="37"/>
      <c r="U582" s="63"/>
      <c r="V582" s="37"/>
      <c r="Y582" s="5"/>
      <c r="AC582" s="5"/>
      <c r="AG582" s="5"/>
      <c r="AK582" s="5"/>
      <c r="AL582" s="37"/>
      <c r="AM582" s="37"/>
      <c r="AN582" s="37"/>
      <c r="AO582" s="38"/>
      <c r="AP582" s="5"/>
      <c r="AQ582" s="5"/>
      <c r="AU582" s="4"/>
      <c r="AY582" s="4"/>
      <c r="AZ582" s="37"/>
      <c r="BA582" s="37"/>
      <c r="BB582" s="37"/>
      <c r="BC582" s="39"/>
      <c r="BD582" s="37"/>
      <c r="BG582" s="4"/>
      <c r="BK582" s="4"/>
      <c r="BL582" s="37"/>
      <c r="BM582" s="37"/>
      <c r="BN582" s="37"/>
      <c r="BO582" s="39"/>
      <c r="BP582" s="37"/>
      <c r="BQ582" s="37"/>
      <c r="BR582" s="37"/>
      <c r="BS582" s="31"/>
    </row>
    <row r="583" spans="8:71" s="2" customFormat="1" x14ac:dyDescent="0.2">
      <c r="H583" s="5"/>
      <c r="M583" s="64"/>
      <c r="Q583" s="64"/>
      <c r="R583" s="37"/>
      <c r="S583" s="37"/>
      <c r="T583" s="37"/>
      <c r="U583" s="63"/>
      <c r="V583" s="37"/>
      <c r="Y583" s="5"/>
      <c r="AC583" s="5"/>
      <c r="AG583" s="5"/>
      <c r="AK583" s="5"/>
      <c r="AL583" s="37"/>
      <c r="AM583" s="37"/>
      <c r="AN583" s="37"/>
      <c r="AO583" s="38"/>
      <c r="AP583" s="5"/>
      <c r="AQ583" s="5"/>
      <c r="AU583" s="4"/>
      <c r="AY583" s="4"/>
      <c r="AZ583" s="37"/>
      <c r="BA583" s="37"/>
      <c r="BB583" s="37"/>
      <c r="BC583" s="39"/>
      <c r="BD583" s="37"/>
      <c r="BG583" s="4"/>
      <c r="BK583" s="4"/>
      <c r="BL583" s="37"/>
      <c r="BM583" s="37"/>
      <c r="BN583" s="37"/>
      <c r="BO583" s="39"/>
      <c r="BP583" s="37"/>
      <c r="BQ583" s="37"/>
      <c r="BR583" s="37"/>
      <c r="BS583" s="31"/>
    </row>
    <row r="584" spans="8:71" s="2" customFormat="1" x14ac:dyDescent="0.2">
      <c r="H584" s="5"/>
      <c r="M584" s="64"/>
      <c r="Q584" s="64"/>
      <c r="R584" s="37"/>
      <c r="S584" s="37"/>
      <c r="T584" s="37"/>
      <c r="U584" s="63"/>
      <c r="V584" s="37"/>
      <c r="Y584" s="5"/>
      <c r="AC584" s="5"/>
      <c r="AG584" s="5"/>
      <c r="AK584" s="5"/>
      <c r="AL584" s="37"/>
      <c r="AM584" s="37"/>
      <c r="AN584" s="37"/>
      <c r="AO584" s="38"/>
      <c r="AP584" s="5"/>
      <c r="AQ584" s="5"/>
      <c r="AU584" s="4"/>
      <c r="AY584" s="4"/>
      <c r="AZ584" s="37"/>
      <c r="BA584" s="37"/>
      <c r="BB584" s="37"/>
      <c r="BC584" s="39"/>
      <c r="BD584" s="37"/>
      <c r="BG584" s="4"/>
      <c r="BK584" s="4"/>
      <c r="BL584" s="37"/>
      <c r="BM584" s="37"/>
      <c r="BN584" s="37"/>
      <c r="BO584" s="39"/>
      <c r="BP584" s="37"/>
      <c r="BQ584" s="37"/>
      <c r="BR584" s="37"/>
      <c r="BS584" s="31"/>
    </row>
    <row r="585" spans="8:71" s="2" customFormat="1" x14ac:dyDescent="0.2">
      <c r="H585" s="5"/>
      <c r="M585" s="64"/>
      <c r="Q585" s="64"/>
      <c r="R585" s="37"/>
      <c r="S585" s="37"/>
      <c r="T585" s="37"/>
      <c r="U585" s="63"/>
      <c r="V585" s="37"/>
      <c r="Y585" s="5"/>
      <c r="AC585" s="5"/>
      <c r="AG585" s="5"/>
      <c r="AK585" s="5"/>
      <c r="AL585" s="37"/>
      <c r="AM585" s="37"/>
      <c r="AN585" s="37"/>
      <c r="AO585" s="38"/>
      <c r="AP585" s="5"/>
      <c r="AQ585" s="5"/>
      <c r="AU585" s="4"/>
      <c r="AY585" s="4"/>
      <c r="AZ585" s="37"/>
      <c r="BA585" s="37"/>
      <c r="BB585" s="37"/>
      <c r="BC585" s="39"/>
      <c r="BD585" s="37"/>
      <c r="BG585" s="4"/>
      <c r="BK585" s="4"/>
      <c r="BL585" s="37"/>
      <c r="BM585" s="37"/>
      <c r="BN585" s="37"/>
      <c r="BO585" s="39"/>
      <c r="BP585" s="37"/>
      <c r="BQ585" s="37"/>
      <c r="BR585" s="37"/>
      <c r="BS585" s="31"/>
    </row>
    <row r="586" spans="8:71" s="2" customFormat="1" x14ac:dyDescent="0.2">
      <c r="H586" s="5"/>
      <c r="M586" s="64"/>
      <c r="Q586" s="64"/>
      <c r="R586" s="37"/>
      <c r="S586" s="37"/>
      <c r="T586" s="37"/>
      <c r="U586" s="63"/>
      <c r="V586" s="37"/>
      <c r="Y586" s="5"/>
      <c r="AC586" s="5"/>
      <c r="AG586" s="5"/>
      <c r="AK586" s="5"/>
      <c r="AL586" s="37"/>
      <c r="AM586" s="37"/>
      <c r="AN586" s="37"/>
      <c r="AO586" s="38"/>
      <c r="AP586" s="5"/>
      <c r="AQ586" s="5"/>
      <c r="AU586" s="4"/>
      <c r="AY586" s="4"/>
      <c r="AZ586" s="37"/>
      <c r="BA586" s="37"/>
      <c r="BB586" s="37"/>
      <c r="BC586" s="39"/>
      <c r="BD586" s="37"/>
      <c r="BG586" s="4"/>
      <c r="BK586" s="4"/>
      <c r="BL586" s="37"/>
      <c r="BM586" s="37"/>
      <c r="BN586" s="37"/>
      <c r="BO586" s="39"/>
      <c r="BP586" s="37"/>
      <c r="BQ586" s="37"/>
      <c r="BR586" s="37"/>
      <c r="BS586" s="31"/>
    </row>
    <row r="587" spans="8:71" s="2" customFormat="1" x14ac:dyDescent="0.2">
      <c r="H587" s="5"/>
      <c r="M587" s="64"/>
      <c r="Q587" s="64"/>
      <c r="R587" s="37"/>
      <c r="S587" s="37"/>
      <c r="T587" s="37"/>
      <c r="U587" s="63"/>
      <c r="V587" s="37"/>
      <c r="Y587" s="5"/>
      <c r="AC587" s="5"/>
      <c r="AG587" s="5"/>
      <c r="AK587" s="5"/>
      <c r="AL587" s="37"/>
      <c r="AM587" s="37"/>
      <c r="AN587" s="37"/>
      <c r="AO587" s="38"/>
      <c r="AP587" s="5"/>
      <c r="AQ587" s="5"/>
      <c r="AU587" s="4"/>
      <c r="AY587" s="4"/>
      <c r="AZ587" s="37"/>
      <c r="BA587" s="37"/>
      <c r="BB587" s="37"/>
      <c r="BC587" s="39"/>
      <c r="BD587" s="37"/>
      <c r="BG587" s="4"/>
      <c r="BK587" s="4"/>
      <c r="BL587" s="37"/>
      <c r="BM587" s="37"/>
      <c r="BN587" s="37"/>
      <c r="BO587" s="39"/>
      <c r="BP587" s="37"/>
      <c r="BQ587" s="37"/>
      <c r="BR587" s="37"/>
      <c r="BS587" s="31"/>
    </row>
    <row r="588" spans="8:71" s="2" customFormat="1" x14ac:dyDescent="0.2">
      <c r="H588" s="5"/>
      <c r="M588" s="64"/>
      <c r="Q588" s="64"/>
      <c r="R588" s="37"/>
      <c r="S588" s="37"/>
      <c r="T588" s="37"/>
      <c r="U588" s="63"/>
      <c r="V588" s="37"/>
      <c r="Y588" s="5"/>
      <c r="AC588" s="5"/>
      <c r="AG588" s="5"/>
      <c r="AK588" s="5"/>
      <c r="AL588" s="37"/>
      <c r="AM588" s="37"/>
      <c r="AN588" s="37"/>
      <c r="AO588" s="38"/>
      <c r="AP588" s="5"/>
      <c r="AQ588" s="5"/>
      <c r="AU588" s="4"/>
      <c r="AY588" s="4"/>
      <c r="AZ588" s="37"/>
      <c r="BA588" s="37"/>
      <c r="BB588" s="37"/>
      <c r="BC588" s="39"/>
      <c r="BD588" s="37"/>
      <c r="BG588" s="4"/>
      <c r="BK588" s="4"/>
      <c r="BL588" s="37"/>
      <c r="BM588" s="37"/>
      <c r="BN588" s="37"/>
      <c r="BO588" s="39"/>
      <c r="BP588" s="37"/>
      <c r="BQ588" s="37"/>
      <c r="BR588" s="37"/>
      <c r="BS588" s="31"/>
    </row>
    <row r="589" spans="8:71" s="2" customFormat="1" x14ac:dyDescent="0.2">
      <c r="H589" s="5"/>
      <c r="M589" s="64"/>
      <c r="Q589" s="64"/>
      <c r="R589" s="37"/>
      <c r="S589" s="37"/>
      <c r="T589" s="37"/>
      <c r="U589" s="63"/>
      <c r="V589" s="37"/>
      <c r="Y589" s="5"/>
      <c r="AC589" s="5"/>
      <c r="AG589" s="5"/>
      <c r="AK589" s="5"/>
      <c r="AL589" s="37"/>
      <c r="AM589" s="37"/>
      <c r="AN589" s="37"/>
      <c r="AO589" s="38"/>
      <c r="AP589" s="5"/>
      <c r="AQ589" s="5"/>
      <c r="AU589" s="4"/>
      <c r="AY589" s="4"/>
      <c r="AZ589" s="37"/>
      <c r="BA589" s="37"/>
      <c r="BB589" s="37"/>
      <c r="BC589" s="39"/>
      <c r="BD589" s="37"/>
      <c r="BG589" s="4"/>
      <c r="BK589" s="4"/>
      <c r="BL589" s="37"/>
      <c r="BM589" s="37"/>
      <c r="BN589" s="37"/>
      <c r="BO589" s="39"/>
      <c r="BP589" s="37"/>
      <c r="BQ589" s="37"/>
      <c r="BR589" s="37"/>
      <c r="BS589" s="31"/>
    </row>
    <row r="590" spans="8:71" s="2" customFormat="1" x14ac:dyDescent="0.2">
      <c r="H590" s="5"/>
      <c r="M590" s="64"/>
      <c r="Q590" s="64"/>
      <c r="R590" s="37"/>
      <c r="S590" s="37"/>
      <c r="T590" s="37"/>
      <c r="U590" s="63"/>
      <c r="V590" s="37"/>
      <c r="Y590" s="5"/>
      <c r="AC590" s="5"/>
      <c r="AG590" s="5"/>
      <c r="AK590" s="5"/>
      <c r="AL590" s="37"/>
      <c r="AM590" s="37"/>
      <c r="AN590" s="37"/>
      <c r="AO590" s="38"/>
      <c r="AP590" s="5"/>
      <c r="AQ590" s="5"/>
      <c r="AU590" s="4"/>
      <c r="AY590" s="4"/>
      <c r="AZ590" s="37"/>
      <c r="BA590" s="37"/>
      <c r="BB590" s="37"/>
      <c r="BC590" s="39"/>
      <c r="BD590" s="37"/>
      <c r="BG590" s="4"/>
      <c r="BK590" s="4"/>
      <c r="BL590" s="37"/>
      <c r="BM590" s="37"/>
      <c r="BN590" s="37"/>
      <c r="BO590" s="39"/>
      <c r="BP590" s="37"/>
      <c r="BQ590" s="37"/>
      <c r="BR590" s="37"/>
      <c r="BS590" s="31"/>
    </row>
    <row r="591" spans="8:71" s="2" customFormat="1" x14ac:dyDescent="0.2">
      <c r="H591" s="5"/>
      <c r="M591" s="64"/>
      <c r="Q591" s="64"/>
      <c r="R591" s="37"/>
      <c r="S591" s="37"/>
      <c r="T591" s="37"/>
      <c r="U591" s="63"/>
      <c r="V591" s="37"/>
      <c r="Y591" s="5"/>
      <c r="AC591" s="5"/>
      <c r="AG591" s="5"/>
      <c r="AK591" s="5"/>
      <c r="AL591" s="37"/>
      <c r="AM591" s="37"/>
      <c r="AN591" s="37"/>
      <c r="AO591" s="38"/>
      <c r="AP591" s="5"/>
      <c r="AQ591" s="5"/>
      <c r="AU591" s="4"/>
      <c r="AY591" s="4"/>
      <c r="AZ591" s="37"/>
      <c r="BA591" s="37"/>
      <c r="BB591" s="37"/>
      <c r="BC591" s="39"/>
      <c r="BD591" s="37"/>
      <c r="BG591" s="4"/>
      <c r="BK591" s="4"/>
      <c r="BL591" s="37"/>
      <c r="BM591" s="37"/>
      <c r="BN591" s="37"/>
      <c r="BO591" s="39"/>
      <c r="BP591" s="37"/>
      <c r="BQ591" s="37"/>
      <c r="BR591" s="37"/>
      <c r="BS591" s="31"/>
    </row>
    <row r="592" spans="8:71" s="2" customFormat="1" x14ac:dyDescent="0.2">
      <c r="H592" s="5"/>
      <c r="M592" s="64"/>
      <c r="Q592" s="64"/>
      <c r="R592" s="37"/>
      <c r="S592" s="37"/>
      <c r="T592" s="37"/>
      <c r="U592" s="63"/>
      <c r="V592" s="37"/>
      <c r="Y592" s="5"/>
      <c r="AC592" s="5"/>
      <c r="AG592" s="5"/>
      <c r="AK592" s="5"/>
      <c r="AL592" s="37"/>
      <c r="AM592" s="37"/>
      <c r="AN592" s="37"/>
      <c r="AO592" s="38"/>
      <c r="AP592" s="5"/>
      <c r="AQ592" s="5"/>
      <c r="AU592" s="4"/>
      <c r="AY592" s="4"/>
      <c r="AZ592" s="37"/>
      <c r="BA592" s="37"/>
      <c r="BB592" s="37"/>
      <c r="BC592" s="39"/>
      <c r="BD592" s="37"/>
      <c r="BG592" s="4"/>
      <c r="BK592" s="4"/>
      <c r="BL592" s="37"/>
      <c r="BM592" s="37"/>
      <c r="BN592" s="37"/>
      <c r="BO592" s="39"/>
      <c r="BP592" s="37"/>
      <c r="BQ592" s="37"/>
      <c r="BR592" s="37"/>
      <c r="BS592" s="31"/>
    </row>
    <row r="593" spans="8:71" s="2" customFormat="1" x14ac:dyDescent="0.2">
      <c r="H593" s="5"/>
      <c r="M593" s="64"/>
      <c r="Q593" s="64"/>
      <c r="R593" s="37"/>
      <c r="S593" s="37"/>
      <c r="T593" s="37"/>
      <c r="U593" s="63"/>
      <c r="V593" s="37"/>
      <c r="Y593" s="5"/>
      <c r="AC593" s="5"/>
      <c r="AG593" s="5"/>
      <c r="AK593" s="5"/>
      <c r="AL593" s="37"/>
      <c r="AM593" s="37"/>
      <c r="AN593" s="37"/>
      <c r="AO593" s="38"/>
      <c r="AP593" s="5"/>
      <c r="AQ593" s="5"/>
      <c r="AU593" s="4"/>
      <c r="AY593" s="4"/>
      <c r="AZ593" s="37"/>
      <c r="BA593" s="37"/>
      <c r="BB593" s="37"/>
      <c r="BC593" s="39"/>
      <c r="BD593" s="37"/>
      <c r="BG593" s="4"/>
      <c r="BK593" s="4"/>
      <c r="BL593" s="37"/>
      <c r="BM593" s="37"/>
      <c r="BN593" s="37"/>
      <c r="BO593" s="39"/>
      <c r="BP593" s="37"/>
      <c r="BQ593" s="37"/>
      <c r="BR593" s="37"/>
      <c r="BS593" s="31"/>
    </row>
    <row r="594" spans="8:71" s="2" customFormat="1" x14ac:dyDescent="0.2">
      <c r="H594" s="5"/>
      <c r="M594" s="64"/>
      <c r="Q594" s="64"/>
      <c r="R594" s="37"/>
      <c r="S594" s="37"/>
      <c r="T594" s="37"/>
      <c r="U594" s="63"/>
      <c r="V594" s="37"/>
      <c r="Y594" s="5"/>
      <c r="AC594" s="5"/>
      <c r="AG594" s="5"/>
      <c r="AK594" s="5"/>
      <c r="AL594" s="37"/>
      <c r="AM594" s="37"/>
      <c r="AN594" s="37"/>
      <c r="AO594" s="38"/>
      <c r="AP594" s="5"/>
      <c r="AQ594" s="5"/>
      <c r="AU594" s="4"/>
      <c r="AY594" s="4"/>
      <c r="AZ594" s="37"/>
      <c r="BA594" s="37"/>
      <c r="BB594" s="37"/>
      <c r="BC594" s="39"/>
      <c r="BD594" s="37"/>
      <c r="BG594" s="4"/>
      <c r="BK594" s="4"/>
      <c r="BL594" s="37"/>
      <c r="BM594" s="37"/>
      <c r="BN594" s="37"/>
      <c r="BO594" s="39"/>
      <c r="BP594" s="37"/>
      <c r="BQ594" s="37"/>
      <c r="BR594" s="37"/>
      <c r="BS594" s="31"/>
    </row>
    <row r="595" spans="8:71" s="2" customFormat="1" x14ac:dyDescent="0.2">
      <c r="H595" s="5"/>
      <c r="M595" s="64"/>
      <c r="Q595" s="64"/>
      <c r="R595" s="37"/>
      <c r="S595" s="37"/>
      <c r="T595" s="37"/>
      <c r="U595" s="63"/>
      <c r="V595" s="37"/>
      <c r="Y595" s="5"/>
      <c r="AC595" s="5"/>
      <c r="AG595" s="5"/>
      <c r="AK595" s="5"/>
      <c r="AL595" s="37"/>
      <c r="AM595" s="37"/>
      <c r="AN595" s="37"/>
      <c r="AO595" s="38"/>
      <c r="AP595" s="5"/>
      <c r="AQ595" s="5"/>
      <c r="AU595" s="4"/>
      <c r="AY595" s="4"/>
      <c r="AZ595" s="37"/>
      <c r="BA595" s="37"/>
      <c r="BB595" s="37"/>
      <c r="BC595" s="39"/>
      <c r="BD595" s="37"/>
      <c r="BG595" s="4"/>
      <c r="BK595" s="4"/>
      <c r="BL595" s="37"/>
      <c r="BM595" s="37"/>
      <c r="BN595" s="37"/>
      <c r="BO595" s="39"/>
      <c r="BP595" s="37"/>
      <c r="BQ595" s="37"/>
      <c r="BR595" s="37"/>
      <c r="BS595" s="31"/>
    </row>
    <row r="596" spans="8:71" s="2" customFormat="1" x14ac:dyDescent="0.2">
      <c r="H596" s="5"/>
      <c r="M596" s="64"/>
      <c r="Q596" s="64"/>
      <c r="R596" s="37"/>
      <c r="S596" s="37"/>
      <c r="T596" s="37"/>
      <c r="U596" s="63"/>
      <c r="V596" s="37"/>
      <c r="Y596" s="5"/>
      <c r="AC596" s="5"/>
      <c r="AG596" s="5"/>
      <c r="AK596" s="5"/>
      <c r="AL596" s="37"/>
      <c r="AM596" s="37"/>
      <c r="AN596" s="37"/>
      <c r="AO596" s="38"/>
      <c r="AP596" s="5"/>
      <c r="AQ596" s="5"/>
      <c r="AU596" s="4"/>
      <c r="AY596" s="4"/>
      <c r="AZ596" s="37"/>
      <c r="BA596" s="37"/>
      <c r="BB596" s="37"/>
      <c r="BC596" s="39"/>
      <c r="BD596" s="37"/>
      <c r="BG596" s="4"/>
      <c r="BK596" s="4"/>
      <c r="BL596" s="37"/>
      <c r="BM596" s="37"/>
      <c r="BN596" s="37"/>
      <c r="BO596" s="39"/>
      <c r="BP596" s="37"/>
      <c r="BQ596" s="37"/>
      <c r="BR596" s="37"/>
      <c r="BS596" s="31"/>
    </row>
    <row r="597" spans="8:71" s="2" customFormat="1" x14ac:dyDescent="0.2">
      <c r="H597" s="5"/>
      <c r="M597" s="64"/>
      <c r="Q597" s="64"/>
      <c r="R597" s="37"/>
      <c r="S597" s="37"/>
      <c r="T597" s="37"/>
      <c r="U597" s="63"/>
      <c r="V597" s="37"/>
      <c r="Y597" s="5"/>
      <c r="AC597" s="5"/>
      <c r="AG597" s="5"/>
      <c r="AK597" s="5"/>
      <c r="AL597" s="37"/>
      <c r="AM597" s="37"/>
      <c r="AN597" s="37"/>
      <c r="AO597" s="38"/>
      <c r="AP597" s="5"/>
      <c r="AQ597" s="5"/>
      <c r="AU597" s="4"/>
      <c r="AY597" s="4"/>
      <c r="AZ597" s="37"/>
      <c r="BA597" s="37"/>
      <c r="BB597" s="37"/>
      <c r="BC597" s="39"/>
      <c r="BD597" s="37"/>
      <c r="BG597" s="4"/>
      <c r="BK597" s="4"/>
      <c r="BL597" s="37"/>
      <c r="BM597" s="37"/>
      <c r="BN597" s="37"/>
      <c r="BO597" s="39"/>
      <c r="BP597" s="37"/>
      <c r="BQ597" s="37"/>
      <c r="BR597" s="37"/>
      <c r="BS597" s="31"/>
    </row>
    <row r="598" spans="8:71" s="2" customFormat="1" x14ac:dyDescent="0.2">
      <c r="H598" s="5"/>
      <c r="M598" s="64"/>
      <c r="Q598" s="64"/>
      <c r="R598" s="37"/>
      <c r="S598" s="37"/>
      <c r="T598" s="37"/>
      <c r="U598" s="63"/>
      <c r="V598" s="37"/>
      <c r="Y598" s="5"/>
      <c r="AC598" s="5"/>
      <c r="AG598" s="5"/>
      <c r="AK598" s="5"/>
      <c r="AL598" s="37"/>
      <c r="AM598" s="37"/>
      <c r="AN598" s="37"/>
      <c r="AO598" s="38"/>
      <c r="AP598" s="5"/>
      <c r="AQ598" s="5"/>
      <c r="AU598" s="4"/>
      <c r="AY598" s="4"/>
      <c r="AZ598" s="37"/>
      <c r="BA598" s="37"/>
      <c r="BB598" s="37"/>
      <c r="BC598" s="39"/>
      <c r="BD598" s="37"/>
      <c r="BG598" s="4"/>
      <c r="BK598" s="4"/>
      <c r="BL598" s="37"/>
      <c r="BM598" s="37"/>
      <c r="BN598" s="37"/>
      <c r="BO598" s="39"/>
      <c r="BP598" s="37"/>
      <c r="BQ598" s="37"/>
      <c r="BR598" s="37"/>
      <c r="BS598" s="31"/>
    </row>
    <row r="599" spans="8:71" s="2" customFormat="1" x14ac:dyDescent="0.2">
      <c r="H599" s="5"/>
      <c r="M599" s="64"/>
      <c r="Q599" s="64"/>
      <c r="R599" s="37"/>
      <c r="S599" s="37"/>
      <c r="T599" s="37"/>
      <c r="U599" s="63"/>
      <c r="V599" s="37"/>
      <c r="Y599" s="5"/>
      <c r="AC599" s="5"/>
      <c r="AG599" s="5"/>
      <c r="AK599" s="5"/>
      <c r="AL599" s="37"/>
      <c r="AM599" s="37"/>
      <c r="AN599" s="37"/>
      <c r="AO599" s="38"/>
      <c r="AP599" s="5"/>
      <c r="AQ599" s="5"/>
      <c r="AU599" s="4"/>
      <c r="AY599" s="4"/>
      <c r="AZ599" s="37"/>
      <c r="BA599" s="37"/>
      <c r="BB599" s="37"/>
      <c r="BC599" s="39"/>
      <c r="BD599" s="37"/>
      <c r="BG599" s="4"/>
      <c r="BK599" s="4"/>
      <c r="BL599" s="37"/>
      <c r="BM599" s="37"/>
      <c r="BN599" s="37"/>
      <c r="BO599" s="39"/>
      <c r="BP599" s="37"/>
      <c r="BQ599" s="37"/>
      <c r="BR599" s="37"/>
      <c r="BS599" s="31"/>
    </row>
    <row r="600" spans="8:71" s="2" customFormat="1" x14ac:dyDescent="0.2">
      <c r="H600" s="5"/>
      <c r="M600" s="64"/>
      <c r="Q600" s="64"/>
      <c r="R600" s="37"/>
      <c r="S600" s="37"/>
      <c r="T600" s="37"/>
      <c r="U600" s="63"/>
      <c r="V600" s="37"/>
      <c r="Y600" s="5"/>
      <c r="AC600" s="5"/>
      <c r="AG600" s="5"/>
      <c r="AK600" s="5"/>
      <c r="AL600" s="37"/>
      <c r="AM600" s="37"/>
      <c r="AN600" s="37"/>
      <c r="AO600" s="38"/>
      <c r="AP600" s="5"/>
      <c r="AQ600" s="5"/>
      <c r="AU600" s="4"/>
      <c r="AY600" s="4"/>
      <c r="AZ600" s="37"/>
      <c r="BA600" s="37"/>
      <c r="BB600" s="37"/>
      <c r="BC600" s="39"/>
      <c r="BD600" s="37"/>
      <c r="BG600" s="4"/>
      <c r="BK600" s="4"/>
      <c r="BL600" s="37"/>
      <c r="BM600" s="37"/>
      <c r="BN600" s="37"/>
      <c r="BO600" s="39"/>
      <c r="BP600" s="37"/>
      <c r="BQ600" s="37"/>
      <c r="BR600" s="37"/>
      <c r="BS600" s="31"/>
    </row>
    <row r="601" spans="8:71" s="2" customFormat="1" x14ac:dyDescent="0.2">
      <c r="H601" s="5"/>
      <c r="M601" s="64"/>
      <c r="Q601" s="64"/>
      <c r="R601" s="37"/>
      <c r="S601" s="37"/>
      <c r="T601" s="37"/>
      <c r="U601" s="63"/>
      <c r="V601" s="37"/>
      <c r="Y601" s="5"/>
      <c r="AC601" s="5"/>
      <c r="AG601" s="5"/>
      <c r="AK601" s="5"/>
      <c r="AL601" s="37"/>
      <c r="AM601" s="37"/>
      <c r="AN601" s="37"/>
      <c r="AO601" s="38"/>
      <c r="AP601" s="5"/>
      <c r="AQ601" s="5"/>
      <c r="AU601" s="4"/>
      <c r="AY601" s="4"/>
      <c r="AZ601" s="37"/>
      <c r="BA601" s="37"/>
      <c r="BB601" s="37"/>
      <c r="BC601" s="39"/>
      <c r="BD601" s="37"/>
      <c r="BG601" s="4"/>
      <c r="BK601" s="4"/>
      <c r="BL601" s="37"/>
      <c r="BM601" s="37"/>
      <c r="BN601" s="37"/>
      <c r="BO601" s="39"/>
      <c r="BP601" s="37"/>
      <c r="BQ601" s="37"/>
      <c r="BR601" s="37"/>
      <c r="BS601" s="31"/>
    </row>
    <row r="602" spans="8:71" s="2" customFormat="1" x14ac:dyDescent="0.2">
      <c r="H602" s="5"/>
      <c r="M602" s="64"/>
      <c r="Q602" s="64"/>
      <c r="R602" s="37"/>
      <c r="S602" s="37"/>
      <c r="T602" s="37"/>
      <c r="U602" s="63"/>
      <c r="V602" s="37"/>
      <c r="Y602" s="5"/>
      <c r="AC602" s="5"/>
      <c r="AG602" s="5"/>
      <c r="AK602" s="5"/>
      <c r="AL602" s="37"/>
      <c r="AM602" s="37"/>
      <c r="AN602" s="37"/>
      <c r="AO602" s="38"/>
      <c r="AP602" s="5"/>
      <c r="AQ602" s="5"/>
      <c r="AU602" s="4"/>
      <c r="AY602" s="4"/>
      <c r="AZ602" s="37"/>
      <c r="BA602" s="37"/>
      <c r="BB602" s="37"/>
      <c r="BC602" s="39"/>
      <c r="BD602" s="37"/>
      <c r="BG602" s="4"/>
      <c r="BK602" s="4"/>
      <c r="BL602" s="37"/>
      <c r="BM602" s="37"/>
      <c r="BN602" s="37"/>
      <c r="BO602" s="39"/>
      <c r="BP602" s="37"/>
      <c r="BQ602" s="37"/>
      <c r="BR602" s="37"/>
      <c r="BS602" s="31"/>
    </row>
    <row r="603" spans="8:71" s="2" customFormat="1" x14ac:dyDescent="0.2">
      <c r="H603" s="5"/>
      <c r="M603" s="64"/>
      <c r="Q603" s="64"/>
      <c r="R603" s="37"/>
      <c r="S603" s="37"/>
      <c r="T603" s="37"/>
      <c r="U603" s="63"/>
      <c r="V603" s="37"/>
      <c r="Y603" s="5"/>
      <c r="AC603" s="5"/>
      <c r="AG603" s="5"/>
      <c r="AK603" s="5"/>
      <c r="AL603" s="37"/>
      <c r="AM603" s="37"/>
      <c r="AN603" s="37"/>
      <c r="AO603" s="38"/>
      <c r="AP603" s="5"/>
      <c r="AQ603" s="5"/>
      <c r="AU603" s="4"/>
      <c r="AY603" s="4"/>
      <c r="AZ603" s="37"/>
      <c r="BA603" s="37"/>
      <c r="BB603" s="37"/>
      <c r="BC603" s="39"/>
      <c r="BD603" s="37"/>
      <c r="BG603" s="4"/>
      <c r="BK603" s="4"/>
      <c r="BL603" s="37"/>
      <c r="BM603" s="37"/>
      <c r="BN603" s="37"/>
      <c r="BO603" s="39"/>
      <c r="BP603" s="37"/>
      <c r="BQ603" s="37"/>
      <c r="BR603" s="37"/>
      <c r="BS603" s="31"/>
    </row>
    <row r="604" spans="8:71" s="2" customFormat="1" x14ac:dyDescent="0.2">
      <c r="H604" s="5"/>
      <c r="M604" s="64"/>
      <c r="Q604" s="64"/>
      <c r="R604" s="37"/>
      <c r="S604" s="37"/>
      <c r="T604" s="37"/>
      <c r="U604" s="63"/>
      <c r="V604" s="37"/>
      <c r="Y604" s="5"/>
      <c r="AC604" s="5"/>
      <c r="AG604" s="5"/>
      <c r="AK604" s="5"/>
      <c r="AL604" s="37"/>
      <c r="AM604" s="37"/>
      <c r="AN604" s="37"/>
      <c r="AO604" s="38"/>
      <c r="AP604" s="5"/>
      <c r="AQ604" s="5"/>
      <c r="AU604" s="4"/>
      <c r="AY604" s="4"/>
      <c r="AZ604" s="37"/>
      <c r="BA604" s="37"/>
      <c r="BB604" s="37"/>
      <c r="BC604" s="39"/>
      <c r="BD604" s="37"/>
      <c r="BG604" s="4"/>
      <c r="BK604" s="4"/>
      <c r="BL604" s="37"/>
      <c r="BM604" s="37"/>
      <c r="BN604" s="37"/>
      <c r="BO604" s="39"/>
      <c r="BP604" s="37"/>
      <c r="BQ604" s="37"/>
      <c r="BR604" s="37"/>
      <c r="BS604" s="31"/>
    </row>
    <row r="605" spans="8:71" s="2" customFormat="1" x14ac:dyDescent="0.2">
      <c r="H605" s="5"/>
      <c r="M605" s="64"/>
      <c r="Q605" s="64"/>
      <c r="R605" s="37"/>
      <c r="S605" s="37"/>
      <c r="T605" s="37"/>
      <c r="U605" s="63"/>
      <c r="V605" s="37"/>
      <c r="Y605" s="5"/>
      <c r="AC605" s="5"/>
      <c r="AG605" s="5"/>
      <c r="AK605" s="5"/>
      <c r="AL605" s="37"/>
      <c r="AM605" s="37"/>
      <c r="AN605" s="37"/>
      <c r="AO605" s="38"/>
      <c r="AP605" s="5"/>
      <c r="AQ605" s="5"/>
      <c r="AU605" s="4"/>
      <c r="AY605" s="4"/>
      <c r="AZ605" s="37"/>
      <c r="BA605" s="37"/>
      <c r="BB605" s="37"/>
      <c r="BC605" s="39"/>
      <c r="BD605" s="37"/>
      <c r="BG605" s="4"/>
      <c r="BK605" s="4"/>
      <c r="BL605" s="37"/>
      <c r="BM605" s="37"/>
      <c r="BN605" s="37"/>
      <c r="BO605" s="39"/>
      <c r="BP605" s="37"/>
      <c r="BQ605" s="37"/>
      <c r="BR605" s="37"/>
      <c r="BS605" s="31"/>
    </row>
    <row r="606" spans="8:71" s="2" customFormat="1" x14ac:dyDescent="0.2">
      <c r="H606" s="5"/>
      <c r="M606" s="64"/>
      <c r="Q606" s="64"/>
      <c r="R606" s="37"/>
      <c r="S606" s="37"/>
      <c r="T606" s="37"/>
      <c r="U606" s="63"/>
      <c r="V606" s="37"/>
      <c r="Y606" s="5"/>
      <c r="AC606" s="5"/>
      <c r="AG606" s="5"/>
      <c r="AK606" s="5"/>
      <c r="AL606" s="37"/>
      <c r="AM606" s="37"/>
      <c r="AN606" s="37"/>
      <c r="AO606" s="38"/>
      <c r="AP606" s="5"/>
      <c r="AQ606" s="5"/>
      <c r="AU606" s="4"/>
      <c r="AY606" s="4"/>
      <c r="AZ606" s="37"/>
      <c r="BA606" s="37"/>
      <c r="BB606" s="37"/>
      <c r="BC606" s="39"/>
      <c r="BD606" s="37"/>
      <c r="BG606" s="4"/>
      <c r="BK606" s="4"/>
      <c r="BL606" s="37"/>
      <c r="BM606" s="37"/>
      <c r="BN606" s="37"/>
      <c r="BO606" s="39"/>
      <c r="BP606" s="37"/>
      <c r="BQ606" s="37"/>
      <c r="BR606" s="37"/>
      <c r="BS606" s="31"/>
    </row>
    <row r="607" spans="8:71" s="2" customFormat="1" x14ac:dyDescent="0.2">
      <c r="H607" s="5"/>
      <c r="M607" s="64"/>
      <c r="Q607" s="64"/>
      <c r="R607" s="37"/>
      <c r="S607" s="37"/>
      <c r="T607" s="37"/>
      <c r="U607" s="63"/>
      <c r="V607" s="37"/>
      <c r="Y607" s="5"/>
      <c r="AC607" s="5"/>
      <c r="AG607" s="5"/>
      <c r="AK607" s="5"/>
      <c r="AL607" s="37"/>
      <c r="AM607" s="37"/>
      <c r="AN607" s="37"/>
      <c r="AO607" s="38"/>
      <c r="AP607" s="5"/>
      <c r="AQ607" s="5"/>
      <c r="AU607" s="4"/>
      <c r="AY607" s="4"/>
      <c r="AZ607" s="37"/>
      <c r="BA607" s="37"/>
      <c r="BB607" s="37"/>
      <c r="BC607" s="39"/>
      <c r="BD607" s="37"/>
      <c r="BG607" s="4"/>
      <c r="BK607" s="4"/>
      <c r="BL607" s="37"/>
      <c r="BM607" s="37"/>
      <c r="BN607" s="37"/>
      <c r="BO607" s="39"/>
      <c r="BP607" s="37"/>
      <c r="BQ607" s="37"/>
      <c r="BR607" s="37"/>
      <c r="BS607" s="31"/>
    </row>
    <row r="608" spans="8:71" s="2" customFormat="1" x14ac:dyDescent="0.2">
      <c r="H608" s="5"/>
      <c r="M608" s="64"/>
      <c r="Q608" s="64"/>
      <c r="R608" s="37"/>
      <c r="S608" s="37"/>
      <c r="T608" s="37"/>
      <c r="U608" s="63"/>
      <c r="V608" s="37"/>
      <c r="Y608" s="5"/>
      <c r="AC608" s="5"/>
      <c r="AG608" s="5"/>
      <c r="AK608" s="5"/>
      <c r="AL608" s="37"/>
      <c r="AM608" s="37"/>
      <c r="AN608" s="37"/>
      <c r="AO608" s="38"/>
      <c r="AP608" s="5"/>
      <c r="AQ608" s="5"/>
      <c r="AU608" s="4"/>
      <c r="AY608" s="4"/>
      <c r="AZ608" s="37"/>
      <c r="BA608" s="37"/>
      <c r="BB608" s="37"/>
      <c r="BC608" s="39"/>
      <c r="BD608" s="37"/>
      <c r="BG608" s="4"/>
      <c r="BK608" s="4"/>
      <c r="BL608" s="37"/>
      <c r="BM608" s="37"/>
      <c r="BN608" s="37"/>
      <c r="BO608" s="39"/>
      <c r="BP608" s="37"/>
      <c r="BQ608" s="37"/>
      <c r="BR608" s="37"/>
      <c r="BS608" s="31"/>
    </row>
    <row r="609" spans="8:71" s="2" customFormat="1" x14ac:dyDescent="0.2">
      <c r="H609" s="5"/>
      <c r="M609" s="64"/>
      <c r="Q609" s="64"/>
      <c r="R609" s="37"/>
      <c r="S609" s="37"/>
      <c r="T609" s="37"/>
      <c r="U609" s="63"/>
      <c r="V609" s="37"/>
      <c r="Y609" s="5"/>
      <c r="AC609" s="5"/>
      <c r="AG609" s="5"/>
      <c r="AK609" s="5"/>
      <c r="AL609" s="37"/>
      <c r="AM609" s="37"/>
      <c r="AN609" s="37"/>
      <c r="AO609" s="38"/>
      <c r="AP609" s="5"/>
      <c r="AQ609" s="5"/>
      <c r="AU609" s="4"/>
      <c r="AY609" s="4"/>
      <c r="AZ609" s="37"/>
      <c r="BA609" s="37"/>
      <c r="BB609" s="37"/>
      <c r="BC609" s="39"/>
      <c r="BD609" s="37"/>
      <c r="BG609" s="4"/>
      <c r="BK609" s="4"/>
      <c r="BL609" s="37"/>
      <c r="BM609" s="37"/>
      <c r="BN609" s="37"/>
      <c r="BO609" s="39"/>
      <c r="BP609" s="37"/>
      <c r="BQ609" s="37"/>
      <c r="BR609" s="37"/>
      <c r="BS609" s="31"/>
    </row>
    <row r="610" spans="8:71" s="2" customFormat="1" x14ac:dyDescent="0.2">
      <c r="H610" s="5"/>
      <c r="M610" s="64"/>
      <c r="Q610" s="64"/>
      <c r="R610" s="37"/>
      <c r="S610" s="37"/>
      <c r="T610" s="37"/>
      <c r="U610" s="63"/>
      <c r="V610" s="37"/>
      <c r="Y610" s="5"/>
      <c r="AC610" s="5"/>
      <c r="AG610" s="5"/>
      <c r="AK610" s="5"/>
      <c r="AL610" s="37"/>
      <c r="AM610" s="37"/>
      <c r="AN610" s="37"/>
      <c r="AO610" s="38"/>
      <c r="AP610" s="5"/>
      <c r="AQ610" s="5"/>
      <c r="AU610" s="4"/>
      <c r="AY610" s="4"/>
      <c r="AZ610" s="37"/>
      <c r="BA610" s="37"/>
      <c r="BB610" s="37"/>
      <c r="BC610" s="39"/>
      <c r="BD610" s="37"/>
      <c r="BG610" s="4"/>
      <c r="BK610" s="4"/>
      <c r="BL610" s="37"/>
      <c r="BM610" s="37"/>
      <c r="BN610" s="37"/>
      <c r="BO610" s="39"/>
      <c r="BP610" s="37"/>
      <c r="BQ610" s="37"/>
      <c r="BR610" s="37"/>
      <c r="BS610" s="31"/>
    </row>
    <row r="611" spans="8:71" s="2" customFormat="1" x14ac:dyDescent="0.2">
      <c r="H611" s="5"/>
      <c r="M611" s="64"/>
      <c r="Q611" s="64"/>
      <c r="R611" s="37"/>
      <c r="S611" s="37"/>
      <c r="T611" s="37"/>
      <c r="U611" s="63"/>
      <c r="V611" s="37"/>
      <c r="Y611" s="5"/>
      <c r="AC611" s="5"/>
      <c r="AG611" s="5"/>
      <c r="AK611" s="5"/>
      <c r="AL611" s="37"/>
      <c r="AM611" s="37"/>
      <c r="AN611" s="37"/>
      <c r="AO611" s="38"/>
      <c r="AP611" s="5"/>
      <c r="AQ611" s="5"/>
      <c r="AU611" s="4"/>
      <c r="AY611" s="4"/>
      <c r="AZ611" s="37"/>
      <c r="BA611" s="37"/>
      <c r="BB611" s="37"/>
      <c r="BC611" s="39"/>
      <c r="BD611" s="37"/>
      <c r="BG611" s="4"/>
      <c r="BK611" s="4"/>
      <c r="BL611" s="37"/>
      <c r="BM611" s="37"/>
      <c r="BN611" s="37"/>
      <c r="BO611" s="39"/>
      <c r="BP611" s="37"/>
      <c r="BQ611" s="37"/>
      <c r="BR611" s="37"/>
      <c r="BS611" s="31"/>
    </row>
    <row r="612" spans="8:71" s="2" customFormat="1" x14ac:dyDescent="0.2">
      <c r="H612" s="5"/>
      <c r="M612" s="64"/>
      <c r="Q612" s="64"/>
      <c r="R612" s="37"/>
      <c r="S612" s="37"/>
      <c r="T612" s="37"/>
      <c r="U612" s="63"/>
      <c r="V612" s="37"/>
      <c r="Y612" s="5"/>
      <c r="AC612" s="5"/>
      <c r="AG612" s="5"/>
      <c r="AK612" s="5"/>
      <c r="AL612" s="37"/>
      <c r="AM612" s="37"/>
      <c r="AN612" s="37"/>
      <c r="AO612" s="38"/>
      <c r="AP612" s="5"/>
      <c r="AQ612" s="5"/>
      <c r="AU612" s="4"/>
      <c r="AY612" s="4"/>
      <c r="AZ612" s="37"/>
      <c r="BA612" s="37"/>
      <c r="BB612" s="37"/>
      <c r="BC612" s="39"/>
      <c r="BD612" s="37"/>
      <c r="BG612" s="4"/>
      <c r="BK612" s="4"/>
      <c r="BL612" s="37"/>
      <c r="BM612" s="37"/>
      <c r="BN612" s="37"/>
      <c r="BO612" s="39"/>
      <c r="BP612" s="37"/>
      <c r="BQ612" s="37"/>
      <c r="BR612" s="37"/>
      <c r="BS612" s="31"/>
    </row>
    <row r="613" spans="8:71" s="2" customFormat="1" x14ac:dyDescent="0.2">
      <c r="H613" s="5"/>
      <c r="M613" s="64"/>
      <c r="Q613" s="64"/>
      <c r="R613" s="37"/>
      <c r="S613" s="37"/>
      <c r="T613" s="37"/>
      <c r="U613" s="63"/>
      <c r="V613" s="37"/>
      <c r="Y613" s="5"/>
      <c r="AC613" s="5"/>
      <c r="AG613" s="5"/>
      <c r="AK613" s="5"/>
      <c r="AL613" s="37"/>
      <c r="AM613" s="37"/>
      <c r="AN613" s="37"/>
      <c r="AO613" s="38"/>
      <c r="AP613" s="5"/>
      <c r="AQ613" s="5"/>
      <c r="AU613" s="4"/>
      <c r="AY613" s="4"/>
      <c r="AZ613" s="37"/>
      <c r="BA613" s="37"/>
      <c r="BB613" s="37"/>
      <c r="BC613" s="39"/>
      <c r="BD613" s="37"/>
      <c r="BG613" s="4"/>
      <c r="BK613" s="4"/>
      <c r="BL613" s="37"/>
      <c r="BM613" s="37"/>
      <c r="BN613" s="37"/>
      <c r="BO613" s="39"/>
      <c r="BP613" s="37"/>
      <c r="BQ613" s="37"/>
      <c r="BR613" s="37"/>
      <c r="BS613" s="31"/>
    </row>
    <row r="614" spans="8:71" s="2" customFormat="1" x14ac:dyDescent="0.2">
      <c r="H614" s="5"/>
      <c r="M614" s="64"/>
      <c r="Q614" s="64"/>
      <c r="R614" s="37"/>
      <c r="S614" s="37"/>
      <c r="T614" s="37"/>
      <c r="U614" s="63"/>
      <c r="V614" s="37"/>
      <c r="Y614" s="5"/>
      <c r="AC614" s="5"/>
      <c r="AG614" s="5"/>
      <c r="AK614" s="5"/>
      <c r="AL614" s="37"/>
      <c r="AM614" s="37"/>
      <c r="AN614" s="37"/>
      <c r="AO614" s="38"/>
      <c r="AP614" s="5"/>
      <c r="AQ614" s="5"/>
      <c r="AU614" s="4"/>
      <c r="AY614" s="4"/>
      <c r="AZ614" s="37"/>
      <c r="BA614" s="37"/>
      <c r="BB614" s="37"/>
      <c r="BC614" s="39"/>
      <c r="BD614" s="37"/>
      <c r="BG614" s="4"/>
      <c r="BK614" s="4"/>
      <c r="BL614" s="37"/>
      <c r="BM614" s="37"/>
      <c r="BN614" s="37"/>
      <c r="BO614" s="39"/>
      <c r="BP614" s="37"/>
      <c r="BQ614" s="37"/>
      <c r="BR614" s="37"/>
      <c r="BS614" s="31"/>
    </row>
    <row r="615" spans="8:71" s="2" customFormat="1" x14ac:dyDescent="0.2">
      <c r="H615" s="5"/>
      <c r="M615" s="64"/>
      <c r="Q615" s="64"/>
      <c r="R615" s="37"/>
      <c r="S615" s="37"/>
      <c r="T615" s="37"/>
      <c r="U615" s="63"/>
      <c r="V615" s="37"/>
      <c r="Y615" s="5"/>
      <c r="AC615" s="5"/>
      <c r="AG615" s="5"/>
      <c r="AK615" s="5"/>
      <c r="AL615" s="37"/>
      <c r="AM615" s="37"/>
      <c r="AN615" s="37"/>
      <c r="AO615" s="38"/>
      <c r="AP615" s="5"/>
      <c r="AQ615" s="5"/>
      <c r="AU615" s="4"/>
      <c r="AY615" s="4"/>
      <c r="AZ615" s="37"/>
      <c r="BA615" s="37"/>
      <c r="BB615" s="37"/>
      <c r="BC615" s="39"/>
      <c r="BD615" s="37"/>
      <c r="BG615" s="4"/>
      <c r="BK615" s="4"/>
      <c r="BL615" s="37"/>
      <c r="BM615" s="37"/>
      <c r="BN615" s="37"/>
      <c r="BO615" s="39"/>
      <c r="BP615" s="37"/>
      <c r="BQ615" s="37"/>
      <c r="BR615" s="37"/>
      <c r="BS615" s="31"/>
    </row>
    <row r="616" spans="8:71" s="2" customFormat="1" x14ac:dyDescent="0.2">
      <c r="H616" s="5"/>
      <c r="M616" s="64"/>
      <c r="Q616" s="64"/>
      <c r="R616" s="37"/>
      <c r="S616" s="37"/>
      <c r="T616" s="37"/>
      <c r="U616" s="63"/>
      <c r="V616" s="37"/>
      <c r="Y616" s="5"/>
      <c r="AC616" s="5"/>
      <c r="AG616" s="5"/>
      <c r="AK616" s="5"/>
      <c r="AL616" s="37"/>
      <c r="AM616" s="37"/>
      <c r="AN616" s="37"/>
      <c r="AO616" s="38"/>
      <c r="AP616" s="5"/>
      <c r="AQ616" s="5"/>
      <c r="AU616" s="4"/>
      <c r="AY616" s="4"/>
      <c r="AZ616" s="37"/>
      <c r="BA616" s="37"/>
      <c r="BB616" s="37"/>
      <c r="BC616" s="39"/>
      <c r="BD616" s="37"/>
      <c r="BG616" s="4"/>
      <c r="BK616" s="4"/>
      <c r="BL616" s="37"/>
      <c r="BM616" s="37"/>
      <c r="BN616" s="37"/>
      <c r="BO616" s="39"/>
      <c r="BP616" s="37"/>
      <c r="BQ616" s="37"/>
      <c r="BR616" s="37"/>
      <c r="BS616" s="31"/>
    </row>
    <row r="617" spans="8:71" s="2" customFormat="1" x14ac:dyDescent="0.2">
      <c r="H617" s="5"/>
      <c r="M617" s="64"/>
      <c r="Q617" s="64"/>
      <c r="R617" s="37"/>
      <c r="S617" s="37"/>
      <c r="T617" s="37"/>
      <c r="U617" s="63"/>
      <c r="V617" s="37"/>
      <c r="Y617" s="5"/>
      <c r="AC617" s="5"/>
      <c r="AG617" s="5"/>
      <c r="AK617" s="5"/>
      <c r="AL617" s="37"/>
      <c r="AM617" s="37"/>
      <c r="AN617" s="37"/>
      <c r="AO617" s="38"/>
      <c r="AP617" s="5"/>
      <c r="AQ617" s="5"/>
      <c r="AU617" s="4"/>
      <c r="AY617" s="4"/>
      <c r="AZ617" s="37"/>
      <c r="BA617" s="37"/>
      <c r="BB617" s="37"/>
      <c r="BC617" s="39"/>
      <c r="BD617" s="37"/>
      <c r="BG617" s="4"/>
      <c r="BK617" s="4"/>
      <c r="BL617" s="37"/>
      <c r="BM617" s="37"/>
      <c r="BN617" s="37"/>
      <c r="BO617" s="39"/>
      <c r="BP617" s="37"/>
      <c r="BQ617" s="37"/>
      <c r="BR617" s="37"/>
      <c r="BS617" s="31"/>
    </row>
    <row r="618" spans="8:71" s="2" customFormat="1" x14ac:dyDescent="0.2">
      <c r="H618" s="5"/>
      <c r="M618" s="64"/>
      <c r="Q618" s="64"/>
      <c r="R618" s="37"/>
      <c r="S618" s="37"/>
      <c r="T618" s="37"/>
      <c r="U618" s="63"/>
      <c r="V618" s="37"/>
      <c r="Y618" s="5"/>
      <c r="AC618" s="5"/>
      <c r="AG618" s="5"/>
      <c r="AK618" s="5"/>
      <c r="AL618" s="37"/>
      <c r="AM618" s="37"/>
      <c r="AN618" s="37"/>
      <c r="AO618" s="38"/>
      <c r="AP618" s="5"/>
      <c r="AQ618" s="5"/>
      <c r="AU618" s="4"/>
      <c r="AY618" s="4"/>
      <c r="AZ618" s="37"/>
      <c r="BA618" s="37"/>
      <c r="BB618" s="37"/>
      <c r="BC618" s="39"/>
      <c r="BD618" s="37"/>
      <c r="BG618" s="4"/>
      <c r="BK618" s="4"/>
      <c r="BL618" s="37"/>
      <c r="BM618" s="37"/>
      <c r="BN618" s="37"/>
      <c r="BO618" s="39"/>
      <c r="BP618" s="37"/>
      <c r="BQ618" s="37"/>
      <c r="BR618" s="37"/>
      <c r="BS618" s="31"/>
    </row>
    <row r="619" spans="8:71" s="2" customFormat="1" x14ac:dyDescent="0.2">
      <c r="H619" s="5"/>
      <c r="M619" s="64"/>
      <c r="Q619" s="64"/>
      <c r="R619" s="37"/>
      <c r="S619" s="37"/>
      <c r="T619" s="37"/>
      <c r="U619" s="63"/>
      <c r="V619" s="37"/>
      <c r="Y619" s="5"/>
      <c r="AC619" s="5"/>
      <c r="AG619" s="5"/>
      <c r="AK619" s="5"/>
      <c r="AL619" s="37"/>
      <c r="AM619" s="37"/>
      <c r="AN619" s="37"/>
      <c r="AO619" s="38"/>
      <c r="AP619" s="5"/>
      <c r="AQ619" s="5"/>
      <c r="AU619" s="4"/>
      <c r="AY619" s="4"/>
      <c r="AZ619" s="37"/>
      <c r="BA619" s="37"/>
      <c r="BB619" s="37"/>
      <c r="BC619" s="39"/>
      <c r="BD619" s="37"/>
      <c r="BG619" s="4"/>
      <c r="BK619" s="4"/>
      <c r="BL619" s="37"/>
      <c r="BM619" s="37"/>
      <c r="BN619" s="37"/>
      <c r="BO619" s="39"/>
      <c r="BP619" s="37"/>
      <c r="BQ619" s="37"/>
      <c r="BR619" s="37"/>
      <c r="BS619" s="31"/>
    </row>
    <row r="620" spans="8:71" s="2" customFormat="1" x14ac:dyDescent="0.2">
      <c r="H620" s="5"/>
      <c r="M620" s="64"/>
      <c r="Q620" s="64"/>
      <c r="R620" s="37"/>
      <c r="S620" s="37"/>
      <c r="T620" s="37"/>
      <c r="U620" s="63"/>
      <c r="V620" s="37"/>
      <c r="Y620" s="5"/>
      <c r="AC620" s="5"/>
      <c r="AG620" s="5"/>
      <c r="AK620" s="5"/>
      <c r="AL620" s="37"/>
      <c r="AM620" s="37"/>
      <c r="AN620" s="37"/>
      <c r="AO620" s="38"/>
      <c r="AP620" s="5"/>
      <c r="AQ620" s="5"/>
      <c r="AU620" s="4"/>
      <c r="AY620" s="4"/>
      <c r="AZ620" s="37"/>
      <c r="BA620" s="37"/>
      <c r="BB620" s="37"/>
      <c r="BC620" s="39"/>
      <c r="BD620" s="37"/>
      <c r="BG620" s="4"/>
      <c r="BK620" s="4"/>
      <c r="BL620" s="37"/>
      <c r="BM620" s="37"/>
      <c r="BN620" s="37"/>
      <c r="BO620" s="39"/>
      <c r="BP620" s="37"/>
      <c r="BQ620" s="37"/>
      <c r="BR620" s="37"/>
      <c r="BS620" s="31"/>
    </row>
    <row r="621" spans="8:71" s="2" customFormat="1" x14ac:dyDescent="0.2">
      <c r="H621" s="5"/>
      <c r="M621" s="64"/>
      <c r="Q621" s="64"/>
      <c r="R621" s="37"/>
      <c r="S621" s="37"/>
      <c r="T621" s="37"/>
      <c r="U621" s="63"/>
      <c r="V621" s="37"/>
      <c r="Y621" s="5"/>
      <c r="AC621" s="5"/>
      <c r="AG621" s="5"/>
      <c r="AK621" s="5"/>
      <c r="AL621" s="37"/>
      <c r="AM621" s="37"/>
      <c r="AN621" s="37"/>
      <c r="AO621" s="38"/>
      <c r="AP621" s="5"/>
      <c r="AQ621" s="5"/>
      <c r="AU621" s="4"/>
      <c r="AY621" s="4"/>
      <c r="AZ621" s="37"/>
      <c r="BA621" s="37"/>
      <c r="BB621" s="37"/>
      <c r="BC621" s="39"/>
      <c r="BD621" s="37"/>
      <c r="BG621" s="4"/>
      <c r="BK621" s="4"/>
      <c r="BL621" s="37"/>
      <c r="BM621" s="37"/>
      <c r="BN621" s="37"/>
      <c r="BO621" s="39"/>
      <c r="BP621" s="37"/>
      <c r="BQ621" s="37"/>
      <c r="BR621" s="37"/>
      <c r="BS621" s="31"/>
    </row>
    <row r="622" spans="8:71" s="2" customFormat="1" x14ac:dyDescent="0.2">
      <c r="H622" s="5"/>
      <c r="M622" s="64"/>
      <c r="Q622" s="64"/>
      <c r="R622" s="37"/>
      <c r="S622" s="37"/>
      <c r="T622" s="37"/>
      <c r="U622" s="63"/>
      <c r="V622" s="37"/>
      <c r="Y622" s="5"/>
      <c r="AC622" s="5"/>
      <c r="AG622" s="5"/>
      <c r="AK622" s="5"/>
      <c r="AL622" s="37"/>
      <c r="AM622" s="37"/>
      <c r="AN622" s="37"/>
      <c r="AO622" s="38"/>
      <c r="AP622" s="5"/>
      <c r="AQ622" s="5"/>
      <c r="AU622" s="4"/>
      <c r="AY622" s="4"/>
      <c r="AZ622" s="37"/>
      <c r="BA622" s="37"/>
      <c r="BB622" s="37"/>
      <c r="BC622" s="39"/>
      <c r="BD622" s="37"/>
      <c r="BG622" s="4"/>
      <c r="BK622" s="4"/>
      <c r="BL622" s="37"/>
      <c r="BM622" s="37"/>
      <c r="BN622" s="37"/>
      <c r="BO622" s="39"/>
      <c r="BP622" s="37"/>
      <c r="BQ622" s="37"/>
      <c r="BR622" s="37"/>
      <c r="BS622" s="31"/>
    </row>
    <row r="623" spans="8:71" s="2" customFormat="1" x14ac:dyDescent="0.2">
      <c r="H623" s="5"/>
      <c r="M623" s="64"/>
      <c r="Q623" s="64"/>
      <c r="R623" s="37"/>
      <c r="S623" s="37"/>
      <c r="T623" s="37"/>
      <c r="U623" s="63"/>
      <c r="V623" s="37"/>
      <c r="Y623" s="5"/>
      <c r="AC623" s="5"/>
      <c r="AG623" s="5"/>
      <c r="AK623" s="5"/>
      <c r="AL623" s="37"/>
      <c r="AM623" s="37"/>
      <c r="AN623" s="37"/>
      <c r="AO623" s="38"/>
      <c r="AP623" s="5"/>
      <c r="AQ623" s="5"/>
      <c r="AU623" s="4"/>
      <c r="AY623" s="4"/>
      <c r="AZ623" s="37"/>
      <c r="BA623" s="37"/>
      <c r="BB623" s="37"/>
      <c r="BC623" s="39"/>
      <c r="BD623" s="37"/>
      <c r="BG623" s="4"/>
      <c r="BK623" s="4"/>
      <c r="BL623" s="37"/>
      <c r="BM623" s="37"/>
      <c r="BN623" s="37"/>
      <c r="BO623" s="39"/>
      <c r="BP623" s="37"/>
      <c r="BQ623" s="37"/>
      <c r="BR623" s="37"/>
      <c r="BS623" s="31"/>
    </row>
    <row r="624" spans="8:71" s="2" customFormat="1" x14ac:dyDescent="0.2">
      <c r="H624" s="5"/>
      <c r="M624" s="64"/>
      <c r="Q624" s="64"/>
      <c r="R624" s="37"/>
      <c r="S624" s="37"/>
      <c r="T624" s="37"/>
      <c r="U624" s="63"/>
      <c r="V624" s="37"/>
      <c r="Y624" s="5"/>
      <c r="AC624" s="5"/>
      <c r="AG624" s="5"/>
      <c r="AK624" s="5"/>
      <c r="AL624" s="37"/>
      <c r="AM624" s="37"/>
      <c r="AN624" s="37"/>
      <c r="AO624" s="38"/>
      <c r="AP624" s="5"/>
      <c r="AQ624" s="5"/>
      <c r="AU624" s="4"/>
      <c r="AY624" s="4"/>
      <c r="AZ624" s="37"/>
      <c r="BA624" s="37"/>
      <c r="BB624" s="37"/>
      <c r="BC624" s="39"/>
      <c r="BD624" s="37"/>
      <c r="BG624" s="4"/>
      <c r="BK624" s="4"/>
      <c r="BL624" s="37"/>
      <c r="BM624" s="37"/>
      <c r="BN624" s="37"/>
      <c r="BO624" s="39"/>
      <c r="BP624" s="37"/>
      <c r="BQ624" s="37"/>
      <c r="BR624" s="37"/>
      <c r="BS624" s="31"/>
    </row>
    <row r="625" spans="8:71" s="2" customFormat="1" x14ac:dyDescent="0.2">
      <c r="H625" s="5"/>
      <c r="M625" s="64"/>
      <c r="Q625" s="64"/>
      <c r="R625" s="37"/>
      <c r="S625" s="37"/>
      <c r="T625" s="37"/>
      <c r="U625" s="63"/>
      <c r="V625" s="37"/>
      <c r="Y625" s="5"/>
      <c r="AC625" s="5"/>
      <c r="AG625" s="5"/>
      <c r="AK625" s="5"/>
      <c r="AL625" s="37"/>
      <c r="AM625" s="37"/>
      <c r="AN625" s="37"/>
      <c r="AO625" s="38"/>
      <c r="AP625" s="5"/>
      <c r="AQ625" s="5"/>
      <c r="AU625" s="4"/>
      <c r="AY625" s="4"/>
      <c r="AZ625" s="37"/>
      <c r="BA625" s="37"/>
      <c r="BB625" s="37"/>
      <c r="BC625" s="39"/>
      <c r="BD625" s="37"/>
      <c r="BG625" s="4"/>
      <c r="BK625" s="4"/>
      <c r="BL625" s="37"/>
      <c r="BM625" s="37"/>
      <c r="BN625" s="37"/>
      <c r="BO625" s="39"/>
      <c r="BP625" s="37"/>
      <c r="BQ625" s="37"/>
      <c r="BR625" s="37"/>
      <c r="BS625" s="31"/>
    </row>
    <row r="626" spans="8:71" s="2" customFormat="1" x14ac:dyDescent="0.2">
      <c r="H626" s="5"/>
      <c r="M626" s="64"/>
      <c r="Q626" s="64"/>
      <c r="R626" s="37"/>
      <c r="S626" s="37"/>
      <c r="T626" s="37"/>
      <c r="U626" s="63"/>
      <c r="V626" s="37"/>
      <c r="Y626" s="5"/>
      <c r="AC626" s="5"/>
      <c r="AG626" s="5"/>
      <c r="AK626" s="5"/>
      <c r="AL626" s="37"/>
      <c r="AM626" s="37"/>
      <c r="AN626" s="37"/>
      <c r="AO626" s="38"/>
      <c r="AP626" s="5"/>
      <c r="AQ626" s="5"/>
      <c r="AU626" s="4"/>
      <c r="AY626" s="4"/>
      <c r="AZ626" s="37"/>
      <c r="BA626" s="37"/>
      <c r="BB626" s="37"/>
      <c r="BC626" s="39"/>
      <c r="BD626" s="37"/>
      <c r="BG626" s="4"/>
      <c r="BK626" s="4"/>
      <c r="BL626" s="37"/>
      <c r="BM626" s="37"/>
      <c r="BN626" s="37"/>
      <c r="BO626" s="39"/>
      <c r="BP626" s="37"/>
      <c r="BQ626" s="37"/>
      <c r="BR626" s="37"/>
      <c r="BS626" s="31"/>
    </row>
    <row r="627" spans="8:71" s="2" customFormat="1" x14ac:dyDescent="0.2">
      <c r="H627" s="5"/>
      <c r="M627" s="64"/>
      <c r="Q627" s="64"/>
      <c r="R627" s="37"/>
      <c r="S627" s="37"/>
      <c r="T627" s="37"/>
      <c r="U627" s="63"/>
      <c r="V627" s="37"/>
      <c r="Y627" s="5"/>
      <c r="AC627" s="5"/>
      <c r="AG627" s="5"/>
      <c r="AK627" s="5"/>
      <c r="AL627" s="37"/>
      <c r="AM627" s="37"/>
      <c r="AN627" s="37"/>
      <c r="AO627" s="38"/>
      <c r="AP627" s="5"/>
      <c r="AQ627" s="5"/>
      <c r="AU627" s="4"/>
      <c r="AY627" s="4"/>
      <c r="AZ627" s="37"/>
      <c r="BA627" s="37"/>
      <c r="BB627" s="37"/>
      <c r="BC627" s="39"/>
      <c r="BD627" s="37"/>
      <c r="BG627" s="4"/>
      <c r="BK627" s="4"/>
      <c r="BL627" s="37"/>
      <c r="BM627" s="37"/>
      <c r="BN627" s="37"/>
      <c r="BO627" s="39"/>
      <c r="BP627" s="37"/>
      <c r="BQ627" s="37"/>
      <c r="BR627" s="37"/>
      <c r="BS627" s="31"/>
    </row>
    <row r="628" spans="8:71" s="2" customFormat="1" x14ac:dyDescent="0.2">
      <c r="H628" s="5"/>
      <c r="M628" s="64"/>
      <c r="Q628" s="64"/>
      <c r="R628" s="37"/>
      <c r="S628" s="37"/>
      <c r="T628" s="37"/>
      <c r="U628" s="63"/>
      <c r="V628" s="37"/>
      <c r="Y628" s="5"/>
      <c r="AC628" s="5"/>
      <c r="AG628" s="5"/>
      <c r="AK628" s="5"/>
      <c r="AL628" s="37"/>
      <c r="AM628" s="37"/>
      <c r="AN628" s="37"/>
      <c r="AO628" s="38"/>
      <c r="AP628" s="5"/>
      <c r="AQ628" s="5"/>
      <c r="AU628" s="4"/>
      <c r="AY628" s="4"/>
      <c r="AZ628" s="37"/>
      <c r="BA628" s="37"/>
      <c r="BB628" s="37"/>
      <c r="BC628" s="39"/>
      <c r="BD628" s="37"/>
      <c r="BG628" s="4"/>
      <c r="BK628" s="4"/>
      <c r="BL628" s="37"/>
      <c r="BM628" s="37"/>
      <c r="BN628" s="37"/>
      <c r="BO628" s="39"/>
      <c r="BP628" s="37"/>
      <c r="BQ628" s="37"/>
      <c r="BR628" s="37"/>
      <c r="BS628" s="31"/>
    </row>
    <row r="629" spans="8:71" s="2" customFormat="1" x14ac:dyDescent="0.2">
      <c r="H629" s="5"/>
      <c r="M629" s="64"/>
      <c r="Q629" s="64"/>
      <c r="R629" s="37"/>
      <c r="S629" s="37"/>
      <c r="T629" s="37"/>
      <c r="U629" s="63"/>
      <c r="V629" s="37"/>
      <c r="Y629" s="5"/>
      <c r="AC629" s="5"/>
      <c r="AG629" s="5"/>
      <c r="AK629" s="5"/>
      <c r="AL629" s="37"/>
      <c r="AM629" s="37"/>
      <c r="AN629" s="37"/>
      <c r="AO629" s="38"/>
      <c r="AP629" s="5"/>
      <c r="AQ629" s="5"/>
      <c r="AU629" s="4"/>
      <c r="AY629" s="4"/>
      <c r="AZ629" s="37"/>
      <c r="BA629" s="37"/>
      <c r="BB629" s="37"/>
      <c r="BC629" s="39"/>
      <c r="BD629" s="37"/>
      <c r="BG629" s="4"/>
      <c r="BK629" s="4"/>
      <c r="BL629" s="37"/>
      <c r="BM629" s="37"/>
      <c r="BN629" s="37"/>
      <c r="BO629" s="39"/>
      <c r="BP629" s="37"/>
      <c r="BQ629" s="37"/>
      <c r="BR629" s="37"/>
      <c r="BS629" s="31"/>
    </row>
    <row r="630" spans="8:71" s="2" customFormat="1" x14ac:dyDescent="0.2">
      <c r="H630" s="5"/>
      <c r="M630" s="64"/>
      <c r="Q630" s="64"/>
      <c r="R630" s="37"/>
      <c r="S630" s="37"/>
      <c r="T630" s="37"/>
      <c r="U630" s="63"/>
      <c r="V630" s="37"/>
      <c r="Y630" s="5"/>
      <c r="AC630" s="5"/>
      <c r="AG630" s="5"/>
      <c r="AK630" s="5"/>
      <c r="AL630" s="37"/>
      <c r="AM630" s="37"/>
      <c r="AN630" s="37"/>
      <c r="AO630" s="38"/>
      <c r="AP630" s="5"/>
      <c r="AQ630" s="5"/>
      <c r="AU630" s="4"/>
      <c r="AY630" s="4"/>
      <c r="AZ630" s="37"/>
      <c r="BA630" s="37"/>
      <c r="BB630" s="37"/>
      <c r="BC630" s="39"/>
      <c r="BD630" s="37"/>
      <c r="BG630" s="4"/>
      <c r="BK630" s="4"/>
      <c r="BL630" s="37"/>
      <c r="BM630" s="37"/>
      <c r="BN630" s="37"/>
      <c r="BO630" s="39"/>
      <c r="BP630" s="37"/>
      <c r="BQ630" s="37"/>
      <c r="BR630" s="37"/>
      <c r="BS630" s="31"/>
    </row>
    <row r="631" spans="8:71" s="2" customFormat="1" x14ac:dyDescent="0.2">
      <c r="H631" s="5"/>
      <c r="M631" s="64"/>
      <c r="Q631" s="64"/>
      <c r="R631" s="37"/>
      <c r="S631" s="37"/>
      <c r="T631" s="37"/>
      <c r="U631" s="63"/>
      <c r="V631" s="37"/>
      <c r="Y631" s="5"/>
      <c r="AC631" s="5"/>
      <c r="AG631" s="5"/>
      <c r="AK631" s="5"/>
      <c r="AL631" s="37"/>
      <c r="AM631" s="37"/>
      <c r="AN631" s="37"/>
      <c r="AO631" s="38"/>
      <c r="AP631" s="5"/>
      <c r="AQ631" s="5"/>
      <c r="AU631" s="4"/>
      <c r="AY631" s="4"/>
      <c r="AZ631" s="37"/>
      <c r="BA631" s="37"/>
      <c r="BB631" s="37"/>
      <c r="BC631" s="39"/>
      <c r="BD631" s="37"/>
      <c r="BG631" s="4"/>
      <c r="BK631" s="4"/>
      <c r="BL631" s="37"/>
      <c r="BM631" s="37"/>
      <c r="BN631" s="37"/>
      <c r="BO631" s="39"/>
      <c r="BP631" s="37"/>
      <c r="BQ631" s="37"/>
      <c r="BR631" s="37"/>
      <c r="BS631" s="31"/>
    </row>
    <row r="632" spans="8:71" s="2" customFormat="1" x14ac:dyDescent="0.2">
      <c r="H632" s="5"/>
      <c r="M632" s="64"/>
      <c r="Q632" s="64"/>
      <c r="R632" s="37"/>
      <c r="S632" s="37"/>
      <c r="T632" s="37"/>
      <c r="U632" s="63"/>
      <c r="V632" s="37"/>
      <c r="Y632" s="5"/>
      <c r="AC632" s="5"/>
      <c r="AG632" s="5"/>
      <c r="AK632" s="5"/>
      <c r="AL632" s="37"/>
      <c r="AM632" s="37"/>
      <c r="AN632" s="37"/>
      <c r="AO632" s="38"/>
      <c r="AP632" s="5"/>
      <c r="AQ632" s="5"/>
      <c r="AU632" s="4"/>
      <c r="AY632" s="4"/>
      <c r="AZ632" s="37"/>
      <c r="BA632" s="37"/>
      <c r="BB632" s="37"/>
      <c r="BC632" s="39"/>
      <c r="BD632" s="37"/>
      <c r="BG632" s="4"/>
      <c r="BK632" s="4"/>
      <c r="BL632" s="37"/>
      <c r="BM632" s="37"/>
      <c r="BN632" s="37"/>
      <c r="BO632" s="39"/>
      <c r="BP632" s="37"/>
      <c r="BQ632" s="37"/>
      <c r="BR632" s="37"/>
      <c r="BS632" s="31"/>
    </row>
    <row r="633" spans="8:71" s="2" customFormat="1" x14ac:dyDescent="0.2">
      <c r="H633" s="5"/>
      <c r="M633" s="64"/>
      <c r="Q633" s="64"/>
      <c r="R633" s="37"/>
      <c r="S633" s="37"/>
      <c r="T633" s="37"/>
      <c r="U633" s="63"/>
      <c r="V633" s="37"/>
      <c r="Y633" s="5"/>
      <c r="AC633" s="5"/>
      <c r="AG633" s="5"/>
      <c r="AK633" s="5"/>
      <c r="AL633" s="37"/>
      <c r="AM633" s="37"/>
      <c r="AN633" s="37"/>
      <c r="AO633" s="38"/>
      <c r="AP633" s="5"/>
      <c r="AQ633" s="5"/>
      <c r="AU633" s="4"/>
      <c r="AY633" s="4"/>
      <c r="AZ633" s="37"/>
      <c r="BA633" s="37"/>
      <c r="BB633" s="37"/>
      <c r="BC633" s="39"/>
      <c r="BD633" s="37"/>
      <c r="BG633" s="4"/>
      <c r="BK633" s="4"/>
      <c r="BL633" s="37"/>
      <c r="BM633" s="37"/>
      <c r="BN633" s="37"/>
      <c r="BO633" s="39"/>
      <c r="BP633" s="37"/>
      <c r="BQ633" s="37"/>
      <c r="BR633" s="37"/>
      <c r="BS633" s="31"/>
    </row>
    <row r="634" spans="8:71" s="2" customFormat="1" x14ac:dyDescent="0.2">
      <c r="H634" s="5"/>
      <c r="M634" s="64"/>
      <c r="Q634" s="64"/>
      <c r="R634" s="37"/>
      <c r="S634" s="37"/>
      <c r="T634" s="37"/>
      <c r="U634" s="63"/>
      <c r="V634" s="37"/>
      <c r="Y634" s="5"/>
      <c r="AC634" s="5"/>
      <c r="AG634" s="5"/>
      <c r="AK634" s="5"/>
      <c r="AL634" s="37"/>
      <c r="AM634" s="37"/>
      <c r="AN634" s="37"/>
      <c r="AO634" s="38"/>
      <c r="AP634" s="5"/>
      <c r="AQ634" s="5"/>
      <c r="AU634" s="4"/>
      <c r="AY634" s="4"/>
      <c r="AZ634" s="37"/>
      <c r="BA634" s="37"/>
      <c r="BB634" s="37"/>
      <c r="BC634" s="39"/>
      <c r="BD634" s="37"/>
      <c r="BG634" s="4"/>
      <c r="BK634" s="4"/>
      <c r="BL634" s="37"/>
      <c r="BM634" s="37"/>
      <c r="BN634" s="37"/>
      <c r="BO634" s="39"/>
      <c r="BP634" s="37"/>
      <c r="BQ634" s="37"/>
      <c r="BR634" s="37"/>
      <c r="BS634" s="31"/>
    </row>
    <row r="635" spans="8:71" s="2" customFormat="1" x14ac:dyDescent="0.2">
      <c r="H635" s="5"/>
      <c r="M635" s="64"/>
      <c r="Q635" s="64"/>
      <c r="R635" s="37"/>
      <c r="S635" s="37"/>
      <c r="T635" s="37"/>
      <c r="U635" s="63"/>
      <c r="V635" s="37"/>
      <c r="Y635" s="5"/>
      <c r="AC635" s="5"/>
      <c r="AG635" s="5"/>
      <c r="AK635" s="5"/>
      <c r="AL635" s="37"/>
      <c r="AM635" s="37"/>
      <c r="AN635" s="37"/>
      <c r="AO635" s="38"/>
      <c r="AP635" s="5"/>
      <c r="AQ635" s="5"/>
      <c r="AU635" s="4"/>
      <c r="AY635" s="4"/>
      <c r="AZ635" s="37"/>
      <c r="BA635" s="37"/>
      <c r="BB635" s="37"/>
      <c r="BC635" s="39"/>
      <c r="BD635" s="37"/>
      <c r="BG635" s="4"/>
      <c r="BK635" s="4"/>
      <c r="BL635" s="37"/>
      <c r="BM635" s="37"/>
      <c r="BN635" s="37"/>
      <c r="BO635" s="39"/>
      <c r="BP635" s="37"/>
      <c r="BQ635" s="37"/>
      <c r="BR635" s="37"/>
      <c r="BS635" s="31"/>
    </row>
    <row r="636" spans="8:71" s="2" customFormat="1" x14ac:dyDescent="0.2">
      <c r="H636" s="5"/>
      <c r="M636" s="64"/>
      <c r="Q636" s="64"/>
      <c r="R636" s="37"/>
      <c r="S636" s="37"/>
      <c r="T636" s="37"/>
      <c r="U636" s="63"/>
      <c r="V636" s="37"/>
      <c r="Y636" s="5"/>
      <c r="AC636" s="5"/>
      <c r="AG636" s="5"/>
      <c r="AK636" s="5"/>
      <c r="AL636" s="37"/>
      <c r="AM636" s="37"/>
      <c r="AN636" s="37"/>
      <c r="AO636" s="38"/>
      <c r="AP636" s="5"/>
      <c r="AQ636" s="5"/>
      <c r="AU636" s="4"/>
      <c r="AY636" s="4"/>
      <c r="AZ636" s="37"/>
      <c r="BA636" s="37"/>
      <c r="BB636" s="37"/>
      <c r="BC636" s="39"/>
      <c r="BD636" s="37"/>
      <c r="BG636" s="4"/>
      <c r="BK636" s="4"/>
      <c r="BL636" s="37"/>
      <c r="BM636" s="37"/>
      <c r="BN636" s="37"/>
      <c r="BO636" s="39"/>
      <c r="BP636" s="37"/>
      <c r="BQ636" s="37"/>
      <c r="BR636" s="37"/>
      <c r="BS636" s="31"/>
    </row>
    <row r="637" spans="8:71" s="2" customFormat="1" x14ac:dyDescent="0.2">
      <c r="H637" s="5"/>
      <c r="M637" s="64"/>
      <c r="Q637" s="64"/>
      <c r="R637" s="37"/>
      <c r="S637" s="37"/>
      <c r="T637" s="37"/>
      <c r="U637" s="63"/>
      <c r="V637" s="37"/>
      <c r="Y637" s="5"/>
      <c r="AC637" s="5"/>
      <c r="AG637" s="5"/>
      <c r="AK637" s="5"/>
      <c r="AL637" s="37"/>
      <c r="AM637" s="37"/>
      <c r="AN637" s="37"/>
      <c r="AO637" s="38"/>
      <c r="AP637" s="5"/>
      <c r="AQ637" s="5"/>
      <c r="AU637" s="4"/>
      <c r="AY637" s="4"/>
      <c r="AZ637" s="37"/>
      <c r="BA637" s="37"/>
      <c r="BB637" s="37"/>
      <c r="BC637" s="39"/>
      <c r="BD637" s="37"/>
      <c r="BG637" s="4"/>
      <c r="BK637" s="4"/>
      <c r="BL637" s="37"/>
      <c r="BM637" s="37"/>
      <c r="BN637" s="37"/>
      <c r="BO637" s="39"/>
      <c r="BP637" s="37"/>
      <c r="BQ637" s="37"/>
      <c r="BR637" s="37"/>
      <c r="BS637" s="31"/>
    </row>
    <row r="638" spans="8:71" s="2" customFormat="1" x14ac:dyDescent="0.2">
      <c r="H638" s="5"/>
      <c r="M638" s="64"/>
      <c r="Q638" s="64"/>
      <c r="R638" s="37"/>
      <c r="S638" s="37"/>
      <c r="T638" s="37"/>
      <c r="U638" s="63"/>
      <c r="V638" s="37"/>
      <c r="Y638" s="5"/>
      <c r="AC638" s="5"/>
      <c r="AG638" s="5"/>
      <c r="AK638" s="5"/>
      <c r="AL638" s="37"/>
      <c r="AM638" s="37"/>
      <c r="AN638" s="37"/>
      <c r="AO638" s="38"/>
      <c r="AP638" s="5"/>
      <c r="AQ638" s="5"/>
      <c r="AU638" s="4"/>
      <c r="AY638" s="4"/>
      <c r="AZ638" s="37"/>
      <c r="BA638" s="37"/>
      <c r="BB638" s="37"/>
      <c r="BC638" s="39"/>
      <c r="BD638" s="37"/>
      <c r="BG638" s="4"/>
      <c r="BK638" s="4"/>
      <c r="BL638" s="37"/>
      <c r="BM638" s="37"/>
      <c r="BN638" s="37"/>
      <c r="BO638" s="39"/>
      <c r="BP638" s="37"/>
      <c r="BQ638" s="37"/>
      <c r="BR638" s="37"/>
      <c r="BS638" s="31"/>
    </row>
    <row r="639" spans="8:71" s="2" customFormat="1" x14ac:dyDescent="0.2">
      <c r="H639" s="5"/>
      <c r="M639" s="64"/>
      <c r="Q639" s="64"/>
      <c r="R639" s="37"/>
      <c r="S639" s="37"/>
      <c r="T639" s="37"/>
      <c r="U639" s="63"/>
      <c r="V639" s="37"/>
      <c r="Y639" s="5"/>
      <c r="AC639" s="5"/>
      <c r="AG639" s="5"/>
      <c r="AK639" s="5"/>
      <c r="AL639" s="37"/>
      <c r="AM639" s="37"/>
      <c r="AN639" s="37"/>
      <c r="AO639" s="38"/>
      <c r="AP639" s="5"/>
      <c r="AQ639" s="5"/>
      <c r="AU639" s="4"/>
      <c r="AY639" s="4"/>
      <c r="AZ639" s="37"/>
      <c r="BA639" s="37"/>
      <c r="BB639" s="37"/>
      <c r="BC639" s="39"/>
      <c r="BD639" s="37"/>
      <c r="BG639" s="4"/>
      <c r="BK639" s="4"/>
      <c r="BL639" s="37"/>
      <c r="BM639" s="37"/>
      <c r="BN639" s="37"/>
      <c r="BO639" s="39"/>
      <c r="BP639" s="37"/>
      <c r="BQ639" s="37"/>
      <c r="BR639" s="37"/>
      <c r="BS639" s="31"/>
    </row>
    <row r="640" spans="8:71" s="2" customFormat="1" x14ac:dyDescent="0.2">
      <c r="H640" s="5"/>
      <c r="M640" s="64"/>
      <c r="Q640" s="64"/>
      <c r="R640" s="37"/>
      <c r="S640" s="37"/>
      <c r="T640" s="37"/>
      <c r="U640" s="63"/>
      <c r="V640" s="37"/>
      <c r="Y640" s="5"/>
      <c r="AC640" s="5"/>
      <c r="AG640" s="5"/>
      <c r="AK640" s="5"/>
      <c r="AL640" s="37"/>
      <c r="AM640" s="37"/>
      <c r="AN640" s="37"/>
      <c r="AO640" s="38"/>
      <c r="AP640" s="5"/>
      <c r="AQ640" s="5"/>
      <c r="AU640" s="4"/>
      <c r="AY640" s="4"/>
      <c r="AZ640" s="37"/>
      <c r="BA640" s="37"/>
      <c r="BB640" s="37"/>
      <c r="BC640" s="39"/>
      <c r="BD640" s="37"/>
      <c r="BG640" s="4"/>
      <c r="BK640" s="4"/>
      <c r="BL640" s="37"/>
      <c r="BM640" s="37"/>
      <c r="BN640" s="37"/>
      <c r="BO640" s="39"/>
      <c r="BP640" s="37"/>
      <c r="BQ640" s="37"/>
      <c r="BR640" s="37"/>
      <c r="BS640" s="31"/>
    </row>
    <row r="641" spans="8:71" s="2" customFormat="1" x14ac:dyDescent="0.2">
      <c r="H641" s="5"/>
      <c r="M641" s="64"/>
      <c r="Q641" s="64"/>
      <c r="R641" s="37"/>
      <c r="S641" s="37"/>
      <c r="T641" s="37"/>
      <c r="U641" s="63"/>
      <c r="V641" s="37"/>
      <c r="Y641" s="5"/>
      <c r="AC641" s="5"/>
      <c r="AG641" s="5"/>
      <c r="AK641" s="5"/>
      <c r="AL641" s="37"/>
      <c r="AM641" s="37"/>
      <c r="AN641" s="37"/>
      <c r="AO641" s="38"/>
      <c r="AP641" s="5"/>
      <c r="AQ641" s="5"/>
      <c r="AU641" s="4"/>
      <c r="AY641" s="4"/>
      <c r="AZ641" s="37"/>
      <c r="BA641" s="37"/>
      <c r="BB641" s="37"/>
      <c r="BC641" s="39"/>
      <c r="BD641" s="37"/>
      <c r="BG641" s="4"/>
      <c r="BK641" s="4"/>
      <c r="BL641" s="37"/>
      <c r="BM641" s="37"/>
      <c r="BN641" s="37"/>
      <c r="BO641" s="39"/>
      <c r="BP641" s="37"/>
      <c r="BQ641" s="37"/>
      <c r="BR641" s="37"/>
      <c r="BS641" s="31"/>
    </row>
    <row r="642" spans="8:71" s="2" customFormat="1" x14ac:dyDescent="0.2">
      <c r="H642" s="5"/>
      <c r="M642" s="64"/>
      <c r="Q642" s="64"/>
      <c r="R642" s="37"/>
      <c r="S642" s="37"/>
      <c r="T642" s="37"/>
      <c r="U642" s="63"/>
      <c r="V642" s="37"/>
      <c r="Y642" s="5"/>
      <c r="AC642" s="5"/>
      <c r="AG642" s="5"/>
      <c r="AK642" s="5"/>
      <c r="AL642" s="37"/>
      <c r="AM642" s="37"/>
      <c r="AN642" s="37"/>
      <c r="AO642" s="38"/>
      <c r="AP642" s="5"/>
      <c r="AQ642" s="5"/>
      <c r="AU642" s="4"/>
      <c r="AY642" s="4"/>
      <c r="AZ642" s="37"/>
      <c r="BA642" s="37"/>
      <c r="BB642" s="37"/>
      <c r="BC642" s="39"/>
      <c r="BD642" s="37"/>
      <c r="BG642" s="4"/>
      <c r="BK642" s="4"/>
      <c r="BL642" s="37"/>
      <c r="BM642" s="37"/>
      <c r="BN642" s="37"/>
      <c r="BO642" s="39"/>
      <c r="BP642" s="37"/>
      <c r="BQ642" s="37"/>
      <c r="BR642" s="37"/>
      <c r="BS642" s="31"/>
    </row>
    <row r="643" spans="8:71" s="2" customFormat="1" x14ac:dyDescent="0.2">
      <c r="H643" s="5"/>
      <c r="M643" s="64"/>
      <c r="Q643" s="64"/>
      <c r="R643" s="37"/>
      <c r="S643" s="37"/>
      <c r="T643" s="37"/>
      <c r="U643" s="63"/>
      <c r="V643" s="37"/>
      <c r="Y643" s="5"/>
      <c r="AC643" s="5"/>
      <c r="AG643" s="5"/>
      <c r="AK643" s="5"/>
      <c r="AL643" s="37"/>
      <c r="AM643" s="37"/>
      <c r="AN643" s="37"/>
      <c r="AO643" s="38"/>
      <c r="AP643" s="5"/>
      <c r="AQ643" s="5"/>
      <c r="AU643" s="4"/>
      <c r="AY643" s="4"/>
      <c r="AZ643" s="37"/>
      <c r="BA643" s="37"/>
      <c r="BB643" s="37"/>
      <c r="BC643" s="39"/>
      <c r="BD643" s="37"/>
      <c r="BG643" s="4"/>
      <c r="BK643" s="4"/>
      <c r="BL643" s="37"/>
      <c r="BM643" s="37"/>
      <c r="BN643" s="37"/>
      <c r="BO643" s="39"/>
      <c r="BP643" s="37"/>
      <c r="BQ643" s="37"/>
      <c r="BR643" s="37"/>
      <c r="BS643" s="31"/>
    </row>
    <row r="644" spans="8:71" s="2" customFormat="1" x14ac:dyDescent="0.2">
      <c r="H644" s="5"/>
      <c r="M644" s="64"/>
      <c r="Q644" s="64"/>
      <c r="R644" s="37"/>
      <c r="S644" s="37"/>
      <c r="T644" s="37"/>
      <c r="U644" s="63"/>
      <c r="V644" s="37"/>
      <c r="Y644" s="5"/>
      <c r="AC644" s="5"/>
      <c r="AG644" s="5"/>
      <c r="AK644" s="5"/>
      <c r="AL644" s="37"/>
      <c r="AM644" s="37"/>
      <c r="AN644" s="37"/>
      <c r="AO644" s="38"/>
      <c r="AP644" s="5"/>
      <c r="AQ644" s="5"/>
      <c r="AU644" s="4"/>
      <c r="AY644" s="4"/>
      <c r="AZ644" s="37"/>
      <c r="BA644" s="37"/>
      <c r="BB644" s="37"/>
      <c r="BC644" s="39"/>
      <c r="BD644" s="37"/>
      <c r="BG644" s="4"/>
      <c r="BK644" s="4"/>
      <c r="BL644" s="37"/>
      <c r="BM644" s="37"/>
      <c r="BN644" s="37"/>
      <c r="BO644" s="39"/>
      <c r="BP644" s="37"/>
      <c r="BQ644" s="37"/>
      <c r="BR644" s="37"/>
      <c r="BS644" s="31"/>
    </row>
    <row r="645" spans="8:71" s="2" customFormat="1" x14ac:dyDescent="0.2">
      <c r="H645" s="5"/>
      <c r="M645" s="64"/>
      <c r="Q645" s="64"/>
      <c r="R645" s="37"/>
      <c r="S645" s="37"/>
      <c r="T645" s="37"/>
      <c r="U645" s="63"/>
      <c r="V645" s="37"/>
      <c r="Y645" s="5"/>
      <c r="AC645" s="5"/>
      <c r="AG645" s="5"/>
      <c r="AK645" s="5"/>
      <c r="AL645" s="37"/>
      <c r="AM645" s="37"/>
      <c r="AN645" s="37"/>
      <c r="AO645" s="38"/>
      <c r="AP645" s="5"/>
      <c r="AQ645" s="5"/>
      <c r="AU645" s="4"/>
      <c r="AY645" s="4"/>
      <c r="AZ645" s="37"/>
      <c r="BA645" s="37"/>
      <c r="BB645" s="37"/>
      <c r="BC645" s="39"/>
      <c r="BD645" s="37"/>
      <c r="BG645" s="4"/>
      <c r="BK645" s="4"/>
      <c r="BL645" s="37"/>
      <c r="BM645" s="37"/>
      <c r="BN645" s="37"/>
      <c r="BO645" s="39"/>
      <c r="BP645" s="37"/>
      <c r="BQ645" s="37"/>
      <c r="BR645" s="37"/>
      <c r="BS645" s="31"/>
    </row>
    <row r="646" spans="8:71" s="2" customFormat="1" x14ac:dyDescent="0.2">
      <c r="H646" s="5"/>
      <c r="M646" s="64"/>
      <c r="Q646" s="64"/>
      <c r="R646" s="37"/>
      <c r="S646" s="37"/>
      <c r="T646" s="37"/>
      <c r="U646" s="63"/>
      <c r="V646" s="37"/>
      <c r="Y646" s="5"/>
      <c r="AC646" s="5"/>
      <c r="AG646" s="5"/>
      <c r="AK646" s="5"/>
      <c r="AL646" s="37"/>
      <c r="AM646" s="37"/>
      <c r="AN646" s="37"/>
      <c r="AO646" s="38"/>
      <c r="AP646" s="5"/>
      <c r="AQ646" s="5"/>
      <c r="AU646" s="4"/>
      <c r="AY646" s="4"/>
      <c r="AZ646" s="37"/>
      <c r="BA646" s="37"/>
      <c r="BB646" s="37"/>
      <c r="BC646" s="39"/>
      <c r="BD646" s="37"/>
      <c r="BG646" s="4"/>
      <c r="BK646" s="4"/>
      <c r="BL646" s="37"/>
      <c r="BM646" s="37"/>
      <c r="BN646" s="37"/>
      <c r="BO646" s="39"/>
      <c r="BP646" s="37"/>
      <c r="BQ646" s="37"/>
      <c r="BR646" s="37"/>
      <c r="BS646" s="31"/>
    </row>
    <row r="647" spans="8:71" s="2" customFormat="1" x14ac:dyDescent="0.2">
      <c r="H647" s="5"/>
      <c r="M647" s="64"/>
      <c r="Q647" s="64"/>
      <c r="R647" s="37"/>
      <c r="S647" s="37"/>
      <c r="T647" s="37"/>
      <c r="U647" s="63"/>
      <c r="V647" s="37"/>
      <c r="Y647" s="5"/>
      <c r="AC647" s="5"/>
      <c r="AG647" s="5"/>
      <c r="AK647" s="5"/>
      <c r="AL647" s="37"/>
      <c r="AM647" s="37"/>
      <c r="AN647" s="37"/>
      <c r="AO647" s="38"/>
      <c r="AP647" s="5"/>
      <c r="AQ647" s="5"/>
      <c r="AU647" s="4"/>
      <c r="AY647" s="4"/>
      <c r="AZ647" s="37"/>
      <c r="BA647" s="37"/>
      <c r="BB647" s="37"/>
      <c r="BC647" s="39"/>
      <c r="BD647" s="37"/>
      <c r="BG647" s="4"/>
      <c r="BK647" s="4"/>
      <c r="BL647" s="37"/>
      <c r="BM647" s="37"/>
      <c r="BN647" s="37"/>
      <c r="BO647" s="39"/>
      <c r="BP647" s="37"/>
      <c r="BQ647" s="37"/>
      <c r="BR647" s="37"/>
      <c r="BS647" s="31"/>
    </row>
    <row r="648" spans="8:71" s="2" customFormat="1" x14ac:dyDescent="0.2">
      <c r="H648" s="5"/>
      <c r="M648" s="64"/>
      <c r="Q648" s="64"/>
      <c r="R648" s="37"/>
      <c r="S648" s="37"/>
      <c r="T648" s="37"/>
      <c r="U648" s="63"/>
      <c r="V648" s="37"/>
      <c r="Y648" s="5"/>
      <c r="AC648" s="5"/>
      <c r="AG648" s="5"/>
      <c r="AK648" s="5"/>
      <c r="AL648" s="37"/>
      <c r="AM648" s="37"/>
      <c r="AN648" s="37"/>
      <c r="AO648" s="38"/>
      <c r="AP648" s="5"/>
      <c r="AQ648" s="5"/>
      <c r="AU648" s="4"/>
      <c r="AY648" s="4"/>
      <c r="AZ648" s="37"/>
      <c r="BA648" s="37"/>
      <c r="BB648" s="37"/>
      <c r="BC648" s="39"/>
      <c r="BD648" s="37"/>
      <c r="BG648" s="4"/>
      <c r="BK648" s="4"/>
      <c r="BL648" s="37"/>
      <c r="BM648" s="37"/>
      <c r="BN648" s="37"/>
      <c r="BO648" s="39"/>
      <c r="BP648" s="37"/>
      <c r="BQ648" s="37"/>
      <c r="BR648" s="37"/>
      <c r="BS648" s="31"/>
    </row>
    <row r="649" spans="8:71" s="2" customFormat="1" x14ac:dyDescent="0.2">
      <c r="H649" s="5"/>
      <c r="M649" s="64"/>
      <c r="Q649" s="64"/>
      <c r="R649" s="37"/>
      <c r="S649" s="37"/>
      <c r="T649" s="37"/>
      <c r="U649" s="63"/>
      <c r="V649" s="37"/>
      <c r="Y649" s="5"/>
      <c r="AC649" s="5"/>
      <c r="AG649" s="5"/>
      <c r="AK649" s="5"/>
      <c r="AL649" s="37"/>
      <c r="AM649" s="37"/>
      <c r="AN649" s="37"/>
      <c r="AO649" s="38"/>
      <c r="AP649" s="5"/>
      <c r="AQ649" s="5"/>
      <c r="AU649" s="4"/>
      <c r="AY649" s="4"/>
      <c r="AZ649" s="37"/>
      <c r="BA649" s="37"/>
      <c r="BB649" s="37"/>
      <c r="BC649" s="39"/>
      <c r="BD649" s="37"/>
      <c r="BG649" s="4"/>
      <c r="BK649" s="4"/>
      <c r="BL649" s="37"/>
      <c r="BM649" s="37"/>
      <c r="BN649" s="37"/>
      <c r="BO649" s="39"/>
      <c r="BP649" s="37"/>
      <c r="BQ649" s="37"/>
      <c r="BR649" s="37"/>
      <c r="BS649" s="31"/>
    </row>
    <row r="650" spans="8:71" s="2" customFormat="1" x14ac:dyDescent="0.2">
      <c r="H650" s="5"/>
      <c r="M650" s="64"/>
      <c r="Q650" s="64"/>
      <c r="R650" s="37"/>
      <c r="S650" s="37"/>
      <c r="T650" s="37"/>
      <c r="U650" s="63"/>
      <c r="V650" s="37"/>
      <c r="Y650" s="5"/>
      <c r="AC650" s="5"/>
      <c r="AG650" s="5"/>
      <c r="AK650" s="5"/>
      <c r="AL650" s="37"/>
      <c r="AM650" s="37"/>
      <c r="AN650" s="37"/>
      <c r="AO650" s="38"/>
      <c r="AP650" s="5"/>
      <c r="AQ650" s="5"/>
      <c r="AU650" s="4"/>
      <c r="AY650" s="4"/>
      <c r="AZ650" s="37"/>
      <c r="BA650" s="37"/>
      <c r="BB650" s="37"/>
      <c r="BC650" s="39"/>
      <c r="BD650" s="37"/>
      <c r="BG650" s="4"/>
      <c r="BK650" s="4"/>
      <c r="BL650" s="37"/>
      <c r="BM650" s="37"/>
      <c r="BN650" s="37"/>
      <c r="BO650" s="39"/>
      <c r="BP650" s="37"/>
      <c r="BQ650" s="37"/>
      <c r="BR650" s="37"/>
      <c r="BS650" s="31"/>
    </row>
    <row r="651" spans="8:71" s="2" customFormat="1" x14ac:dyDescent="0.2">
      <c r="H651" s="5"/>
      <c r="M651" s="64"/>
      <c r="Q651" s="64"/>
      <c r="R651" s="37"/>
      <c r="S651" s="37"/>
      <c r="T651" s="37"/>
      <c r="U651" s="63"/>
      <c r="V651" s="37"/>
      <c r="Y651" s="5"/>
      <c r="AC651" s="5"/>
      <c r="AG651" s="5"/>
      <c r="AK651" s="5"/>
      <c r="AL651" s="37"/>
      <c r="AM651" s="37"/>
      <c r="AN651" s="37"/>
      <c r="AO651" s="38"/>
      <c r="AP651" s="5"/>
      <c r="AQ651" s="5"/>
      <c r="AU651" s="4"/>
      <c r="AY651" s="4"/>
      <c r="AZ651" s="37"/>
      <c r="BA651" s="37"/>
      <c r="BB651" s="37"/>
      <c r="BC651" s="39"/>
      <c r="BD651" s="37"/>
      <c r="BG651" s="4"/>
      <c r="BK651" s="4"/>
      <c r="BL651" s="37"/>
      <c r="BM651" s="37"/>
      <c r="BN651" s="37"/>
      <c r="BO651" s="39"/>
      <c r="BP651" s="37"/>
      <c r="BQ651" s="37"/>
      <c r="BR651" s="37"/>
      <c r="BS651" s="31"/>
    </row>
    <row r="652" spans="8:71" s="2" customFormat="1" x14ac:dyDescent="0.2">
      <c r="H652" s="5"/>
      <c r="M652" s="64"/>
      <c r="Q652" s="64"/>
      <c r="R652" s="37"/>
      <c r="S652" s="37"/>
      <c r="T652" s="37"/>
      <c r="U652" s="63"/>
      <c r="V652" s="37"/>
      <c r="Y652" s="5"/>
      <c r="AC652" s="5"/>
      <c r="AG652" s="5"/>
      <c r="AK652" s="5"/>
      <c r="AL652" s="37"/>
      <c r="AM652" s="37"/>
      <c r="AN652" s="37"/>
      <c r="AO652" s="38"/>
      <c r="AP652" s="5"/>
      <c r="AQ652" s="5"/>
      <c r="AU652" s="4"/>
      <c r="AY652" s="4"/>
      <c r="AZ652" s="37"/>
      <c r="BA652" s="37"/>
      <c r="BB652" s="37"/>
      <c r="BC652" s="39"/>
      <c r="BD652" s="37"/>
      <c r="BG652" s="4"/>
      <c r="BK652" s="4"/>
      <c r="BL652" s="37"/>
      <c r="BM652" s="37"/>
      <c r="BN652" s="37"/>
      <c r="BO652" s="39"/>
      <c r="BP652" s="37"/>
      <c r="BQ652" s="37"/>
      <c r="BR652" s="37"/>
      <c r="BS652" s="31"/>
    </row>
    <row r="653" spans="8:71" s="2" customFormat="1" x14ac:dyDescent="0.2">
      <c r="H653" s="5"/>
      <c r="M653" s="64"/>
      <c r="Q653" s="64"/>
      <c r="R653" s="37"/>
      <c r="S653" s="37"/>
      <c r="T653" s="37"/>
      <c r="U653" s="63"/>
      <c r="V653" s="37"/>
      <c r="Y653" s="5"/>
      <c r="AC653" s="5"/>
      <c r="AG653" s="5"/>
      <c r="AK653" s="5"/>
      <c r="AL653" s="37"/>
      <c r="AM653" s="37"/>
      <c r="AN653" s="37"/>
      <c r="AO653" s="38"/>
      <c r="AP653" s="5"/>
      <c r="AQ653" s="5"/>
      <c r="AU653" s="4"/>
      <c r="AY653" s="4"/>
      <c r="AZ653" s="37"/>
      <c r="BA653" s="37"/>
      <c r="BB653" s="37"/>
      <c r="BC653" s="39"/>
      <c r="BD653" s="37"/>
      <c r="BG653" s="4"/>
      <c r="BK653" s="4"/>
      <c r="BL653" s="37"/>
      <c r="BM653" s="37"/>
      <c r="BN653" s="37"/>
      <c r="BO653" s="39"/>
      <c r="BP653" s="37"/>
      <c r="BQ653" s="37"/>
      <c r="BR653" s="37"/>
      <c r="BS653" s="31"/>
    </row>
    <row r="654" spans="8:71" s="2" customFormat="1" x14ac:dyDescent="0.2">
      <c r="H654" s="5"/>
      <c r="M654" s="64"/>
      <c r="Q654" s="64"/>
      <c r="R654" s="37"/>
      <c r="S654" s="37"/>
      <c r="T654" s="37"/>
      <c r="U654" s="63"/>
      <c r="V654" s="37"/>
      <c r="Y654" s="5"/>
      <c r="AC654" s="5"/>
      <c r="AG654" s="5"/>
      <c r="AK654" s="5"/>
      <c r="AL654" s="37"/>
      <c r="AM654" s="37"/>
      <c r="AN654" s="37"/>
      <c r="AO654" s="38"/>
      <c r="AP654" s="5"/>
      <c r="AQ654" s="5"/>
      <c r="AU654" s="4"/>
      <c r="AY654" s="4"/>
      <c r="AZ654" s="37"/>
      <c r="BA654" s="37"/>
      <c r="BB654" s="37"/>
      <c r="BC654" s="39"/>
      <c r="BD654" s="37"/>
      <c r="BG654" s="4"/>
      <c r="BK654" s="4"/>
      <c r="BL654" s="37"/>
      <c r="BM654" s="37"/>
      <c r="BN654" s="37"/>
      <c r="BO654" s="39"/>
      <c r="BP654" s="37"/>
      <c r="BQ654" s="37"/>
      <c r="BR654" s="37"/>
      <c r="BS654" s="31"/>
    </row>
    <row r="655" spans="8:71" s="2" customFormat="1" x14ac:dyDescent="0.2">
      <c r="H655" s="5"/>
      <c r="M655" s="64"/>
      <c r="Q655" s="64"/>
      <c r="R655" s="37"/>
      <c r="S655" s="37"/>
      <c r="T655" s="37"/>
      <c r="U655" s="63"/>
      <c r="V655" s="37"/>
      <c r="Y655" s="5"/>
      <c r="AC655" s="5"/>
      <c r="AG655" s="5"/>
      <c r="AK655" s="5"/>
      <c r="AL655" s="37"/>
      <c r="AM655" s="37"/>
      <c r="AN655" s="37"/>
      <c r="AO655" s="38"/>
      <c r="AP655" s="5"/>
      <c r="AQ655" s="5"/>
      <c r="AU655" s="4"/>
      <c r="AY655" s="4"/>
      <c r="AZ655" s="37"/>
      <c r="BA655" s="37"/>
      <c r="BB655" s="37"/>
      <c r="BC655" s="39"/>
      <c r="BD655" s="37"/>
      <c r="BG655" s="4"/>
      <c r="BK655" s="4"/>
      <c r="BL655" s="37"/>
      <c r="BM655" s="37"/>
      <c r="BN655" s="37"/>
      <c r="BO655" s="39"/>
      <c r="BP655" s="37"/>
      <c r="BQ655" s="37"/>
      <c r="BR655" s="37"/>
      <c r="BS655" s="31"/>
    </row>
    <row r="656" spans="8:71" s="2" customFormat="1" x14ac:dyDescent="0.2">
      <c r="H656" s="5"/>
      <c r="M656" s="64"/>
      <c r="Q656" s="64"/>
      <c r="R656" s="37"/>
      <c r="S656" s="37"/>
      <c r="T656" s="37"/>
      <c r="U656" s="63"/>
      <c r="V656" s="37"/>
      <c r="Y656" s="5"/>
      <c r="AC656" s="5"/>
      <c r="AG656" s="5"/>
      <c r="AK656" s="5"/>
      <c r="AL656" s="37"/>
      <c r="AM656" s="37"/>
      <c r="AN656" s="37"/>
      <c r="AO656" s="38"/>
      <c r="AP656" s="5"/>
      <c r="AQ656" s="5"/>
      <c r="AU656" s="4"/>
      <c r="AY656" s="4"/>
      <c r="AZ656" s="37"/>
      <c r="BA656" s="37"/>
      <c r="BB656" s="37"/>
      <c r="BC656" s="39"/>
      <c r="BD656" s="37"/>
      <c r="BG656" s="4"/>
      <c r="BK656" s="4"/>
      <c r="BL656" s="37"/>
      <c r="BM656" s="37"/>
      <c r="BN656" s="37"/>
      <c r="BO656" s="39"/>
      <c r="BP656" s="37"/>
      <c r="BQ656" s="37"/>
      <c r="BR656" s="37"/>
      <c r="BS656" s="31"/>
    </row>
    <row r="657" spans="8:71" s="2" customFormat="1" x14ac:dyDescent="0.2">
      <c r="H657" s="5"/>
      <c r="M657" s="64"/>
      <c r="Q657" s="64"/>
      <c r="R657" s="37"/>
      <c r="S657" s="37"/>
      <c r="T657" s="37"/>
      <c r="U657" s="63"/>
      <c r="V657" s="37"/>
      <c r="Y657" s="5"/>
      <c r="AC657" s="5"/>
      <c r="AG657" s="5"/>
      <c r="AK657" s="5"/>
      <c r="AL657" s="37"/>
      <c r="AM657" s="37"/>
      <c r="AN657" s="37"/>
      <c r="AO657" s="38"/>
      <c r="AP657" s="5"/>
      <c r="AQ657" s="5"/>
      <c r="AU657" s="4"/>
      <c r="AY657" s="4"/>
      <c r="AZ657" s="37"/>
      <c r="BA657" s="37"/>
      <c r="BB657" s="37"/>
      <c r="BC657" s="39"/>
      <c r="BD657" s="37"/>
      <c r="BG657" s="4"/>
      <c r="BK657" s="4"/>
      <c r="BL657" s="37"/>
      <c r="BM657" s="37"/>
      <c r="BN657" s="37"/>
      <c r="BO657" s="39"/>
      <c r="BP657" s="37"/>
      <c r="BQ657" s="37"/>
      <c r="BR657" s="37"/>
      <c r="BS657" s="31"/>
    </row>
    <row r="658" spans="8:71" s="2" customFormat="1" x14ac:dyDescent="0.2">
      <c r="H658" s="5"/>
      <c r="M658" s="64"/>
      <c r="Q658" s="64"/>
      <c r="R658" s="37"/>
      <c r="S658" s="37"/>
      <c r="T658" s="37"/>
      <c r="U658" s="63"/>
      <c r="V658" s="37"/>
      <c r="Y658" s="5"/>
      <c r="AC658" s="5"/>
      <c r="AG658" s="5"/>
      <c r="AK658" s="5"/>
      <c r="AL658" s="37"/>
      <c r="AM658" s="37"/>
      <c r="AN658" s="37"/>
      <c r="AO658" s="38"/>
      <c r="AP658" s="5"/>
      <c r="AQ658" s="5"/>
      <c r="AU658" s="4"/>
      <c r="AY658" s="4"/>
      <c r="AZ658" s="37"/>
      <c r="BA658" s="37"/>
      <c r="BB658" s="37"/>
      <c r="BC658" s="39"/>
      <c r="BD658" s="37"/>
      <c r="BG658" s="4"/>
      <c r="BK658" s="4"/>
      <c r="BL658" s="37"/>
      <c r="BM658" s="37"/>
      <c r="BN658" s="37"/>
      <c r="BO658" s="39"/>
      <c r="BP658" s="37"/>
      <c r="BQ658" s="37"/>
      <c r="BR658" s="37"/>
      <c r="BS658" s="31"/>
    </row>
    <row r="659" spans="8:71" s="2" customFormat="1" x14ac:dyDescent="0.2">
      <c r="H659" s="5"/>
      <c r="M659" s="64"/>
      <c r="Q659" s="64"/>
      <c r="R659" s="37"/>
      <c r="S659" s="37"/>
      <c r="T659" s="37"/>
      <c r="U659" s="63"/>
      <c r="V659" s="37"/>
      <c r="Y659" s="5"/>
      <c r="AC659" s="5"/>
      <c r="AG659" s="5"/>
      <c r="AK659" s="5"/>
      <c r="AL659" s="37"/>
      <c r="AM659" s="37"/>
      <c r="AN659" s="37"/>
      <c r="AO659" s="38"/>
      <c r="AP659" s="5"/>
      <c r="AQ659" s="5"/>
      <c r="AU659" s="4"/>
      <c r="AY659" s="4"/>
      <c r="AZ659" s="37"/>
      <c r="BA659" s="37"/>
      <c r="BB659" s="37"/>
      <c r="BC659" s="39"/>
      <c r="BD659" s="37"/>
      <c r="BG659" s="4"/>
      <c r="BK659" s="4"/>
      <c r="BL659" s="37"/>
      <c r="BM659" s="37"/>
      <c r="BN659" s="37"/>
      <c r="BO659" s="39"/>
      <c r="BP659" s="37"/>
      <c r="BQ659" s="37"/>
      <c r="BR659" s="37"/>
      <c r="BS659" s="31"/>
    </row>
    <row r="660" spans="8:71" s="2" customFormat="1" x14ac:dyDescent="0.2">
      <c r="H660" s="5"/>
      <c r="M660" s="64"/>
      <c r="Q660" s="64"/>
      <c r="R660" s="37"/>
      <c r="S660" s="37"/>
      <c r="T660" s="37"/>
      <c r="U660" s="63"/>
      <c r="V660" s="37"/>
      <c r="Y660" s="5"/>
      <c r="AC660" s="5"/>
      <c r="AG660" s="5"/>
      <c r="AK660" s="5"/>
      <c r="AL660" s="37"/>
      <c r="AM660" s="37"/>
      <c r="AN660" s="37"/>
      <c r="AO660" s="38"/>
      <c r="AP660" s="5"/>
      <c r="AQ660" s="5"/>
      <c r="AU660" s="4"/>
      <c r="AY660" s="4"/>
      <c r="AZ660" s="37"/>
      <c r="BA660" s="37"/>
      <c r="BB660" s="37"/>
      <c r="BC660" s="39"/>
      <c r="BD660" s="37"/>
      <c r="BG660" s="4"/>
      <c r="BK660" s="4"/>
      <c r="BL660" s="37"/>
      <c r="BM660" s="37"/>
      <c r="BN660" s="37"/>
      <c r="BO660" s="39"/>
      <c r="BP660" s="37"/>
      <c r="BQ660" s="37"/>
      <c r="BR660" s="37"/>
      <c r="BS660" s="31"/>
    </row>
    <row r="661" spans="8:71" s="2" customFormat="1" x14ac:dyDescent="0.2">
      <c r="H661" s="5"/>
      <c r="M661" s="64"/>
      <c r="Q661" s="64"/>
      <c r="R661" s="37"/>
      <c r="S661" s="37"/>
      <c r="T661" s="37"/>
      <c r="U661" s="63"/>
      <c r="V661" s="37"/>
      <c r="Y661" s="5"/>
      <c r="AC661" s="5"/>
      <c r="AG661" s="5"/>
      <c r="AK661" s="5"/>
      <c r="AL661" s="37"/>
      <c r="AM661" s="37"/>
      <c r="AN661" s="37"/>
      <c r="AO661" s="38"/>
      <c r="AP661" s="5"/>
      <c r="AQ661" s="5"/>
      <c r="AU661" s="4"/>
      <c r="AY661" s="4"/>
      <c r="AZ661" s="37"/>
      <c r="BA661" s="37"/>
      <c r="BB661" s="37"/>
      <c r="BC661" s="39"/>
      <c r="BD661" s="37"/>
      <c r="BG661" s="4"/>
      <c r="BK661" s="4"/>
      <c r="BL661" s="37"/>
      <c r="BM661" s="37"/>
      <c r="BN661" s="37"/>
      <c r="BO661" s="39"/>
      <c r="BP661" s="37"/>
      <c r="BQ661" s="37"/>
      <c r="BR661" s="37"/>
      <c r="BS661" s="31"/>
    </row>
    <row r="662" spans="8:71" s="2" customFormat="1" x14ac:dyDescent="0.2">
      <c r="H662" s="5"/>
      <c r="M662" s="64"/>
      <c r="Q662" s="64"/>
      <c r="R662" s="37"/>
      <c r="S662" s="37"/>
      <c r="T662" s="37"/>
      <c r="U662" s="63"/>
      <c r="V662" s="37"/>
      <c r="Y662" s="5"/>
      <c r="AC662" s="5"/>
      <c r="AG662" s="5"/>
      <c r="AK662" s="5"/>
      <c r="AL662" s="37"/>
      <c r="AM662" s="37"/>
      <c r="AN662" s="37"/>
      <c r="AO662" s="38"/>
      <c r="AP662" s="5"/>
      <c r="AQ662" s="5"/>
      <c r="AU662" s="4"/>
      <c r="AY662" s="4"/>
      <c r="AZ662" s="37"/>
      <c r="BA662" s="37"/>
      <c r="BB662" s="37"/>
      <c r="BC662" s="39"/>
      <c r="BD662" s="37"/>
      <c r="BG662" s="4"/>
      <c r="BK662" s="4"/>
      <c r="BL662" s="37"/>
      <c r="BM662" s="37"/>
      <c r="BN662" s="37"/>
      <c r="BO662" s="39"/>
      <c r="BP662" s="37"/>
      <c r="BQ662" s="37"/>
      <c r="BR662" s="37"/>
      <c r="BS662" s="31"/>
    </row>
    <row r="663" spans="8:71" s="2" customFormat="1" x14ac:dyDescent="0.2">
      <c r="H663" s="5"/>
      <c r="M663" s="64"/>
      <c r="Q663" s="64"/>
      <c r="R663" s="37"/>
      <c r="S663" s="37"/>
      <c r="T663" s="37"/>
      <c r="U663" s="63"/>
      <c r="V663" s="37"/>
      <c r="Y663" s="5"/>
      <c r="AC663" s="5"/>
      <c r="AG663" s="5"/>
      <c r="AK663" s="5"/>
      <c r="AL663" s="37"/>
      <c r="AM663" s="37"/>
      <c r="AN663" s="37"/>
      <c r="AO663" s="38"/>
      <c r="AP663" s="5"/>
      <c r="AQ663" s="5"/>
      <c r="AU663" s="4"/>
      <c r="AY663" s="4"/>
      <c r="AZ663" s="37"/>
      <c r="BA663" s="37"/>
      <c r="BB663" s="37"/>
      <c r="BC663" s="39"/>
      <c r="BD663" s="37"/>
      <c r="BG663" s="4"/>
      <c r="BK663" s="4"/>
      <c r="BL663" s="37"/>
      <c r="BM663" s="37"/>
      <c r="BN663" s="37"/>
      <c r="BO663" s="39"/>
      <c r="BP663" s="37"/>
      <c r="BQ663" s="37"/>
      <c r="BR663" s="37"/>
      <c r="BS663" s="31"/>
    </row>
    <row r="664" spans="8:71" s="2" customFormat="1" x14ac:dyDescent="0.2">
      <c r="H664" s="5"/>
      <c r="M664" s="64"/>
      <c r="Q664" s="64"/>
      <c r="R664" s="37"/>
      <c r="S664" s="37"/>
      <c r="T664" s="37"/>
      <c r="U664" s="63"/>
      <c r="V664" s="37"/>
      <c r="Y664" s="5"/>
      <c r="AC664" s="5"/>
      <c r="AG664" s="5"/>
      <c r="AK664" s="5"/>
      <c r="AL664" s="37"/>
      <c r="AM664" s="37"/>
      <c r="AN664" s="37"/>
      <c r="AO664" s="38"/>
      <c r="AP664" s="5"/>
      <c r="AQ664" s="5"/>
      <c r="AU664" s="4"/>
      <c r="AY664" s="4"/>
      <c r="AZ664" s="37"/>
      <c r="BA664" s="37"/>
      <c r="BB664" s="37"/>
      <c r="BC664" s="39"/>
      <c r="BD664" s="37"/>
      <c r="BG664" s="4"/>
      <c r="BK664" s="4"/>
      <c r="BL664" s="37"/>
      <c r="BM664" s="37"/>
      <c r="BN664" s="37"/>
      <c r="BO664" s="39"/>
      <c r="BP664" s="37"/>
      <c r="BQ664" s="37"/>
      <c r="BR664" s="37"/>
      <c r="BS664" s="31"/>
    </row>
    <row r="665" spans="8:71" s="2" customFormat="1" x14ac:dyDescent="0.2">
      <c r="H665" s="5"/>
      <c r="M665" s="64"/>
      <c r="Q665" s="64"/>
      <c r="R665" s="37"/>
      <c r="S665" s="37"/>
      <c r="T665" s="37"/>
      <c r="U665" s="63"/>
      <c r="V665" s="37"/>
      <c r="Y665" s="5"/>
      <c r="AC665" s="5"/>
      <c r="AG665" s="5"/>
      <c r="AK665" s="5"/>
      <c r="AL665" s="37"/>
      <c r="AM665" s="37"/>
      <c r="AN665" s="37"/>
      <c r="AO665" s="38"/>
      <c r="AP665" s="5"/>
      <c r="AQ665" s="5"/>
      <c r="AU665" s="4"/>
      <c r="AY665" s="4"/>
      <c r="AZ665" s="37"/>
      <c r="BA665" s="37"/>
      <c r="BB665" s="37"/>
      <c r="BC665" s="39"/>
      <c r="BD665" s="37"/>
      <c r="BG665" s="4"/>
      <c r="BK665" s="4"/>
      <c r="BL665" s="37"/>
      <c r="BM665" s="37"/>
      <c r="BN665" s="37"/>
      <c r="BO665" s="39"/>
      <c r="BP665" s="37"/>
      <c r="BQ665" s="37"/>
      <c r="BR665" s="37"/>
      <c r="BS665" s="31"/>
    </row>
    <row r="666" spans="8:71" s="2" customFormat="1" x14ac:dyDescent="0.2">
      <c r="H666" s="5"/>
      <c r="M666" s="64"/>
      <c r="Q666" s="64"/>
      <c r="R666" s="37"/>
      <c r="S666" s="37"/>
      <c r="T666" s="37"/>
      <c r="U666" s="63"/>
      <c r="V666" s="37"/>
      <c r="Y666" s="5"/>
      <c r="AC666" s="5"/>
      <c r="AG666" s="5"/>
      <c r="AK666" s="5"/>
      <c r="AL666" s="37"/>
      <c r="AM666" s="37"/>
      <c r="AN666" s="37"/>
      <c r="AO666" s="38"/>
      <c r="AP666" s="5"/>
      <c r="AQ666" s="5"/>
      <c r="AU666" s="4"/>
      <c r="AY666" s="4"/>
      <c r="AZ666" s="37"/>
      <c r="BA666" s="37"/>
      <c r="BB666" s="37"/>
      <c r="BC666" s="39"/>
      <c r="BD666" s="37"/>
      <c r="BG666" s="4"/>
      <c r="BK666" s="4"/>
      <c r="BL666" s="37"/>
      <c r="BM666" s="37"/>
      <c r="BN666" s="37"/>
      <c r="BO666" s="39"/>
      <c r="BP666" s="37"/>
      <c r="BQ666" s="37"/>
      <c r="BR666" s="37"/>
      <c r="BS666" s="31"/>
    </row>
    <row r="667" spans="8:71" s="2" customFormat="1" x14ac:dyDescent="0.2">
      <c r="H667" s="5"/>
      <c r="M667" s="64"/>
      <c r="Q667" s="64"/>
      <c r="R667" s="37"/>
      <c r="S667" s="37"/>
      <c r="T667" s="37"/>
      <c r="U667" s="63"/>
      <c r="V667" s="37"/>
      <c r="Y667" s="5"/>
      <c r="AC667" s="5"/>
      <c r="AG667" s="5"/>
      <c r="AK667" s="5"/>
      <c r="AL667" s="37"/>
      <c r="AM667" s="37"/>
      <c r="AN667" s="37"/>
      <c r="AO667" s="38"/>
      <c r="AP667" s="5"/>
      <c r="AQ667" s="5"/>
      <c r="AU667" s="4"/>
      <c r="AY667" s="4"/>
      <c r="AZ667" s="37"/>
      <c r="BA667" s="37"/>
      <c r="BB667" s="37"/>
      <c r="BC667" s="39"/>
      <c r="BD667" s="37"/>
      <c r="BG667" s="4"/>
      <c r="BK667" s="4"/>
      <c r="BL667" s="37"/>
      <c r="BM667" s="37"/>
      <c r="BN667" s="37"/>
      <c r="BO667" s="39"/>
      <c r="BP667" s="37"/>
      <c r="BQ667" s="37"/>
      <c r="BR667" s="37"/>
      <c r="BS667" s="31"/>
    </row>
    <row r="668" spans="8:71" s="2" customFormat="1" x14ac:dyDescent="0.2">
      <c r="H668" s="5"/>
      <c r="M668" s="64"/>
      <c r="Q668" s="64"/>
      <c r="R668" s="37"/>
      <c r="S668" s="37"/>
      <c r="T668" s="37"/>
      <c r="U668" s="63"/>
      <c r="V668" s="37"/>
      <c r="Y668" s="5"/>
      <c r="AC668" s="5"/>
      <c r="AG668" s="5"/>
      <c r="AK668" s="5"/>
      <c r="AL668" s="37"/>
      <c r="AM668" s="37"/>
      <c r="AN668" s="37"/>
      <c r="AO668" s="38"/>
      <c r="AP668" s="5"/>
      <c r="AQ668" s="5"/>
      <c r="AU668" s="4"/>
      <c r="AY668" s="4"/>
      <c r="AZ668" s="37"/>
      <c r="BA668" s="37"/>
      <c r="BB668" s="37"/>
      <c r="BC668" s="39"/>
      <c r="BD668" s="37"/>
      <c r="BG668" s="4"/>
      <c r="BK668" s="4"/>
      <c r="BL668" s="37"/>
      <c r="BM668" s="37"/>
      <c r="BN668" s="37"/>
      <c r="BO668" s="39"/>
      <c r="BP668" s="37"/>
      <c r="BQ668" s="37"/>
      <c r="BR668" s="37"/>
      <c r="BS668" s="31"/>
    </row>
    <row r="669" spans="8:71" s="2" customFormat="1" x14ac:dyDescent="0.2">
      <c r="H669" s="5"/>
      <c r="M669" s="64"/>
      <c r="Q669" s="64"/>
      <c r="R669" s="37"/>
      <c r="S669" s="37"/>
      <c r="T669" s="37"/>
      <c r="U669" s="63"/>
      <c r="V669" s="37"/>
      <c r="Y669" s="5"/>
      <c r="AC669" s="5"/>
      <c r="AG669" s="5"/>
      <c r="AK669" s="5"/>
      <c r="AL669" s="37"/>
      <c r="AM669" s="37"/>
      <c r="AN669" s="37"/>
      <c r="AO669" s="38"/>
      <c r="AP669" s="5"/>
      <c r="AQ669" s="5"/>
      <c r="AU669" s="4"/>
      <c r="AY669" s="4"/>
      <c r="AZ669" s="37"/>
      <c r="BA669" s="37"/>
      <c r="BB669" s="37"/>
      <c r="BC669" s="39"/>
      <c r="BD669" s="37"/>
      <c r="BG669" s="4"/>
      <c r="BK669" s="4"/>
      <c r="BL669" s="37"/>
      <c r="BM669" s="37"/>
      <c r="BN669" s="37"/>
      <c r="BO669" s="39"/>
      <c r="BP669" s="37"/>
      <c r="BQ669" s="37"/>
      <c r="BR669" s="37"/>
      <c r="BS669" s="31"/>
    </row>
    <row r="670" spans="8:71" s="2" customFormat="1" x14ac:dyDescent="0.2">
      <c r="H670" s="5"/>
      <c r="M670" s="64"/>
      <c r="Q670" s="64"/>
      <c r="R670" s="37"/>
      <c r="S670" s="37"/>
      <c r="T670" s="37"/>
      <c r="U670" s="63"/>
      <c r="V670" s="37"/>
      <c r="Y670" s="5"/>
      <c r="AC670" s="5"/>
      <c r="AG670" s="5"/>
      <c r="AK670" s="5"/>
      <c r="AL670" s="37"/>
      <c r="AM670" s="37"/>
      <c r="AN670" s="37"/>
      <c r="AO670" s="38"/>
      <c r="AP670" s="5"/>
      <c r="AQ670" s="5"/>
      <c r="AU670" s="4"/>
      <c r="AY670" s="4"/>
      <c r="AZ670" s="37"/>
      <c r="BA670" s="37"/>
      <c r="BB670" s="37"/>
      <c r="BC670" s="39"/>
      <c r="BD670" s="37"/>
      <c r="BG670" s="4"/>
      <c r="BK670" s="4"/>
      <c r="BL670" s="37"/>
      <c r="BM670" s="37"/>
      <c r="BN670" s="37"/>
      <c r="BO670" s="39"/>
      <c r="BP670" s="37"/>
      <c r="BQ670" s="37"/>
      <c r="BR670" s="37"/>
      <c r="BS670" s="31"/>
    </row>
    <row r="671" spans="8:71" s="2" customFormat="1" x14ac:dyDescent="0.2">
      <c r="H671" s="5"/>
      <c r="M671" s="64"/>
      <c r="Q671" s="64"/>
      <c r="R671" s="37"/>
      <c r="S671" s="37"/>
      <c r="T671" s="37"/>
      <c r="U671" s="63"/>
      <c r="V671" s="37"/>
      <c r="Y671" s="5"/>
      <c r="AC671" s="5"/>
      <c r="AG671" s="5"/>
      <c r="AK671" s="5"/>
      <c r="AL671" s="37"/>
      <c r="AM671" s="37"/>
      <c r="AN671" s="37"/>
      <c r="AO671" s="38"/>
      <c r="AP671" s="5"/>
      <c r="AQ671" s="5"/>
      <c r="AU671" s="4"/>
      <c r="AY671" s="4"/>
      <c r="AZ671" s="37"/>
      <c r="BA671" s="37"/>
      <c r="BB671" s="37"/>
      <c r="BC671" s="39"/>
      <c r="BD671" s="37"/>
      <c r="BG671" s="4"/>
      <c r="BK671" s="4"/>
      <c r="BL671" s="37"/>
      <c r="BM671" s="37"/>
      <c r="BN671" s="37"/>
      <c r="BO671" s="39"/>
      <c r="BP671" s="37"/>
      <c r="BQ671" s="37"/>
      <c r="BR671" s="37"/>
      <c r="BS671" s="31"/>
    </row>
    <row r="672" spans="8:71" s="2" customFormat="1" x14ac:dyDescent="0.2">
      <c r="H672" s="5"/>
      <c r="M672" s="64"/>
      <c r="Q672" s="64"/>
      <c r="R672" s="37"/>
      <c r="S672" s="37"/>
      <c r="T672" s="37"/>
      <c r="U672" s="63"/>
      <c r="V672" s="37"/>
      <c r="Y672" s="5"/>
      <c r="AC672" s="5"/>
      <c r="AG672" s="5"/>
      <c r="AK672" s="5"/>
      <c r="AL672" s="37"/>
      <c r="AM672" s="37"/>
      <c r="AN672" s="37"/>
      <c r="AO672" s="38"/>
      <c r="AP672" s="5"/>
      <c r="AQ672" s="5"/>
      <c r="AU672" s="4"/>
      <c r="AY672" s="4"/>
      <c r="AZ672" s="37"/>
      <c r="BA672" s="37"/>
      <c r="BB672" s="37"/>
      <c r="BC672" s="39"/>
      <c r="BD672" s="37"/>
      <c r="BG672" s="4"/>
      <c r="BK672" s="4"/>
      <c r="BL672" s="37"/>
      <c r="BM672" s="37"/>
      <c r="BN672" s="37"/>
      <c r="BO672" s="39"/>
      <c r="BP672" s="37"/>
      <c r="BQ672" s="37"/>
      <c r="BR672" s="37"/>
      <c r="BS672" s="31"/>
    </row>
    <row r="673" spans="8:71" s="2" customFormat="1" x14ac:dyDescent="0.2">
      <c r="H673" s="5"/>
      <c r="M673" s="64"/>
      <c r="Q673" s="64"/>
      <c r="R673" s="37"/>
      <c r="S673" s="37"/>
      <c r="T673" s="37"/>
      <c r="U673" s="63"/>
      <c r="V673" s="37"/>
      <c r="Y673" s="5"/>
      <c r="AC673" s="5"/>
      <c r="AG673" s="5"/>
      <c r="AK673" s="5"/>
      <c r="AL673" s="37"/>
      <c r="AM673" s="37"/>
      <c r="AN673" s="37"/>
      <c r="AO673" s="38"/>
      <c r="AP673" s="5"/>
      <c r="AQ673" s="5"/>
      <c r="AU673" s="4"/>
      <c r="AY673" s="4"/>
      <c r="AZ673" s="37"/>
      <c r="BA673" s="37"/>
      <c r="BB673" s="37"/>
      <c r="BC673" s="39"/>
      <c r="BD673" s="37"/>
      <c r="BG673" s="4"/>
      <c r="BK673" s="4"/>
      <c r="BL673" s="37"/>
      <c r="BM673" s="37"/>
      <c r="BN673" s="37"/>
      <c r="BO673" s="39"/>
      <c r="BP673" s="37"/>
      <c r="BQ673" s="37"/>
      <c r="BR673" s="37"/>
      <c r="BS673" s="31"/>
    </row>
    <row r="674" spans="8:71" s="2" customFormat="1" x14ac:dyDescent="0.2">
      <c r="H674" s="5"/>
      <c r="M674" s="64"/>
      <c r="Q674" s="64"/>
      <c r="R674" s="37"/>
      <c r="S674" s="37"/>
      <c r="T674" s="37"/>
      <c r="U674" s="63"/>
      <c r="V674" s="37"/>
      <c r="Y674" s="5"/>
      <c r="AC674" s="5"/>
      <c r="AG674" s="5"/>
      <c r="AK674" s="5"/>
      <c r="AL674" s="37"/>
      <c r="AM674" s="37"/>
      <c r="AN674" s="37"/>
      <c r="AO674" s="38"/>
      <c r="AP674" s="5"/>
      <c r="AQ674" s="5"/>
      <c r="AU674" s="4"/>
      <c r="AY674" s="4"/>
      <c r="AZ674" s="37"/>
      <c r="BA674" s="37"/>
      <c r="BB674" s="37"/>
      <c r="BC674" s="39"/>
      <c r="BD674" s="37"/>
      <c r="BG674" s="4"/>
      <c r="BK674" s="4"/>
      <c r="BL674" s="37"/>
      <c r="BM674" s="37"/>
      <c r="BN674" s="37"/>
      <c r="BO674" s="39"/>
      <c r="BP674" s="37"/>
      <c r="BQ674" s="37"/>
      <c r="BR674" s="37"/>
      <c r="BS674" s="31"/>
    </row>
    <row r="675" spans="8:71" s="2" customFormat="1" x14ac:dyDescent="0.2">
      <c r="H675" s="5"/>
      <c r="M675" s="64"/>
      <c r="Q675" s="64"/>
      <c r="R675" s="37"/>
      <c r="S675" s="37"/>
      <c r="T675" s="37"/>
      <c r="U675" s="63"/>
      <c r="V675" s="37"/>
      <c r="Y675" s="5"/>
      <c r="AC675" s="5"/>
      <c r="AG675" s="5"/>
      <c r="AK675" s="5"/>
      <c r="AL675" s="37"/>
      <c r="AM675" s="37"/>
      <c r="AN675" s="37"/>
      <c r="AO675" s="38"/>
      <c r="AP675" s="5"/>
      <c r="AQ675" s="5"/>
      <c r="AU675" s="4"/>
      <c r="AY675" s="4"/>
      <c r="AZ675" s="37"/>
      <c r="BA675" s="37"/>
      <c r="BB675" s="37"/>
      <c r="BC675" s="39"/>
      <c r="BD675" s="37"/>
      <c r="BG675" s="4"/>
      <c r="BK675" s="4"/>
      <c r="BL675" s="37"/>
      <c r="BM675" s="37"/>
      <c r="BN675" s="37"/>
      <c r="BO675" s="39"/>
      <c r="BP675" s="37"/>
      <c r="BQ675" s="37"/>
      <c r="BR675" s="37"/>
      <c r="BS675" s="31"/>
    </row>
    <row r="676" spans="8:71" s="2" customFormat="1" x14ac:dyDescent="0.2">
      <c r="H676" s="5"/>
      <c r="M676" s="64"/>
      <c r="Q676" s="64"/>
      <c r="R676" s="37"/>
      <c r="S676" s="37"/>
      <c r="T676" s="37"/>
      <c r="U676" s="63"/>
      <c r="V676" s="37"/>
      <c r="Y676" s="5"/>
      <c r="AC676" s="5"/>
      <c r="AG676" s="5"/>
      <c r="AK676" s="5"/>
      <c r="AL676" s="37"/>
      <c r="AM676" s="37"/>
      <c r="AN676" s="37"/>
      <c r="AO676" s="38"/>
      <c r="AP676" s="5"/>
      <c r="AQ676" s="5"/>
      <c r="AU676" s="4"/>
      <c r="AY676" s="4"/>
      <c r="AZ676" s="37"/>
      <c r="BA676" s="37"/>
      <c r="BB676" s="37"/>
      <c r="BC676" s="39"/>
      <c r="BD676" s="37"/>
      <c r="BG676" s="4"/>
      <c r="BK676" s="4"/>
      <c r="BL676" s="37"/>
      <c r="BM676" s="37"/>
      <c r="BN676" s="37"/>
      <c r="BO676" s="39"/>
      <c r="BP676" s="37"/>
      <c r="BQ676" s="37"/>
      <c r="BR676" s="37"/>
      <c r="BS676" s="31"/>
    </row>
    <row r="677" spans="8:71" s="2" customFormat="1" x14ac:dyDescent="0.2">
      <c r="H677" s="5"/>
      <c r="M677" s="64"/>
      <c r="Q677" s="64"/>
      <c r="R677" s="37"/>
      <c r="S677" s="37"/>
      <c r="T677" s="37"/>
      <c r="U677" s="63"/>
      <c r="V677" s="37"/>
      <c r="Y677" s="5"/>
      <c r="AC677" s="5"/>
      <c r="AG677" s="5"/>
      <c r="AK677" s="5"/>
      <c r="AL677" s="37"/>
      <c r="AM677" s="37"/>
      <c r="AN677" s="37"/>
      <c r="AO677" s="38"/>
      <c r="AP677" s="5"/>
      <c r="AQ677" s="5"/>
      <c r="AU677" s="4"/>
      <c r="AY677" s="4"/>
      <c r="AZ677" s="37"/>
      <c r="BA677" s="37"/>
      <c r="BB677" s="37"/>
      <c r="BC677" s="39"/>
      <c r="BD677" s="37"/>
      <c r="BG677" s="4"/>
      <c r="BK677" s="4"/>
      <c r="BL677" s="37"/>
      <c r="BM677" s="37"/>
      <c r="BN677" s="37"/>
      <c r="BO677" s="39"/>
      <c r="BP677" s="37"/>
      <c r="BQ677" s="37"/>
      <c r="BR677" s="37"/>
      <c r="BS677" s="31"/>
    </row>
    <row r="678" spans="8:71" s="2" customFormat="1" x14ac:dyDescent="0.2">
      <c r="H678" s="5"/>
      <c r="M678" s="64"/>
      <c r="Q678" s="64"/>
      <c r="R678" s="37"/>
      <c r="S678" s="37"/>
      <c r="T678" s="37"/>
      <c r="U678" s="63"/>
      <c r="V678" s="37"/>
      <c r="Y678" s="5"/>
      <c r="AC678" s="5"/>
      <c r="AG678" s="5"/>
      <c r="AK678" s="5"/>
      <c r="AL678" s="37"/>
      <c r="AM678" s="37"/>
      <c r="AN678" s="37"/>
      <c r="AO678" s="38"/>
      <c r="AP678" s="5"/>
      <c r="AQ678" s="5"/>
      <c r="AU678" s="4"/>
      <c r="AY678" s="4"/>
      <c r="AZ678" s="37"/>
      <c r="BA678" s="37"/>
      <c r="BB678" s="37"/>
      <c r="BC678" s="39"/>
      <c r="BD678" s="37"/>
      <c r="BG678" s="4"/>
      <c r="BK678" s="4"/>
      <c r="BL678" s="37"/>
      <c r="BM678" s="37"/>
      <c r="BN678" s="37"/>
      <c r="BO678" s="39"/>
      <c r="BP678" s="37"/>
      <c r="BQ678" s="37"/>
      <c r="BR678" s="37"/>
      <c r="BS678" s="31"/>
    </row>
    <row r="679" spans="8:71" s="2" customFormat="1" x14ac:dyDescent="0.2">
      <c r="H679" s="5"/>
      <c r="M679" s="64"/>
      <c r="Q679" s="64"/>
      <c r="R679" s="37"/>
      <c r="S679" s="37"/>
      <c r="T679" s="37"/>
      <c r="U679" s="63"/>
      <c r="V679" s="37"/>
      <c r="Y679" s="5"/>
      <c r="AC679" s="5"/>
      <c r="AG679" s="5"/>
      <c r="AK679" s="5"/>
      <c r="AL679" s="37"/>
      <c r="AM679" s="37"/>
      <c r="AN679" s="37"/>
      <c r="AO679" s="38"/>
      <c r="AP679" s="5"/>
      <c r="AQ679" s="5"/>
      <c r="AU679" s="4"/>
      <c r="AY679" s="4"/>
      <c r="AZ679" s="37"/>
      <c r="BA679" s="37"/>
      <c r="BB679" s="37"/>
      <c r="BC679" s="39"/>
      <c r="BD679" s="37"/>
      <c r="BG679" s="4"/>
      <c r="BK679" s="4"/>
      <c r="BL679" s="37"/>
      <c r="BM679" s="37"/>
      <c r="BN679" s="37"/>
      <c r="BO679" s="39"/>
      <c r="BP679" s="37"/>
      <c r="BQ679" s="37"/>
      <c r="BR679" s="37"/>
      <c r="BS679" s="31"/>
    </row>
    <row r="680" spans="8:71" s="2" customFormat="1" x14ac:dyDescent="0.2">
      <c r="H680" s="5"/>
      <c r="M680" s="64"/>
      <c r="Q680" s="64"/>
      <c r="R680" s="37"/>
      <c r="S680" s="37"/>
      <c r="T680" s="37"/>
      <c r="U680" s="63"/>
      <c r="V680" s="37"/>
      <c r="Y680" s="5"/>
      <c r="AC680" s="5"/>
      <c r="AG680" s="5"/>
      <c r="AK680" s="5"/>
      <c r="AL680" s="37"/>
      <c r="AM680" s="37"/>
      <c r="AN680" s="37"/>
      <c r="AO680" s="38"/>
      <c r="AP680" s="5"/>
      <c r="AQ680" s="5"/>
      <c r="AU680" s="4"/>
      <c r="AY680" s="4"/>
      <c r="AZ680" s="37"/>
      <c r="BA680" s="37"/>
      <c r="BB680" s="37"/>
      <c r="BC680" s="39"/>
      <c r="BD680" s="37"/>
      <c r="BG680" s="4"/>
      <c r="BK680" s="4"/>
      <c r="BL680" s="37"/>
      <c r="BM680" s="37"/>
      <c r="BN680" s="37"/>
      <c r="BO680" s="39"/>
      <c r="BP680" s="37"/>
      <c r="BQ680" s="37"/>
      <c r="BR680" s="37"/>
      <c r="BS680" s="31"/>
    </row>
    <row r="681" spans="8:71" s="2" customFormat="1" x14ac:dyDescent="0.2">
      <c r="H681" s="5"/>
      <c r="M681" s="64"/>
      <c r="Q681" s="64"/>
      <c r="R681" s="37"/>
      <c r="S681" s="37"/>
      <c r="T681" s="37"/>
      <c r="U681" s="63"/>
      <c r="V681" s="37"/>
      <c r="Y681" s="5"/>
      <c r="AC681" s="5"/>
      <c r="AG681" s="5"/>
      <c r="AK681" s="5"/>
      <c r="AL681" s="37"/>
      <c r="AM681" s="37"/>
      <c r="AN681" s="37"/>
      <c r="AO681" s="38"/>
      <c r="AP681" s="5"/>
      <c r="AQ681" s="5"/>
      <c r="AU681" s="4"/>
      <c r="AY681" s="4"/>
      <c r="AZ681" s="37"/>
      <c r="BA681" s="37"/>
      <c r="BB681" s="37"/>
      <c r="BC681" s="39"/>
      <c r="BD681" s="37"/>
      <c r="BG681" s="4"/>
      <c r="BK681" s="4"/>
      <c r="BL681" s="37"/>
      <c r="BM681" s="37"/>
      <c r="BN681" s="37"/>
      <c r="BO681" s="39"/>
      <c r="BP681" s="37"/>
      <c r="BQ681" s="37"/>
      <c r="BR681" s="37"/>
      <c r="BS681" s="31"/>
    </row>
    <row r="682" spans="8:71" s="2" customFormat="1" x14ac:dyDescent="0.2">
      <c r="H682" s="5"/>
      <c r="M682" s="64"/>
      <c r="Q682" s="64"/>
      <c r="R682" s="37"/>
      <c r="S682" s="37"/>
      <c r="T682" s="37"/>
      <c r="U682" s="63"/>
      <c r="V682" s="37"/>
      <c r="Y682" s="5"/>
      <c r="AC682" s="5"/>
      <c r="AG682" s="5"/>
      <c r="AK682" s="5"/>
      <c r="AL682" s="37"/>
      <c r="AM682" s="37"/>
      <c r="AN682" s="37"/>
      <c r="AO682" s="38"/>
      <c r="AP682" s="5"/>
      <c r="AQ682" s="5"/>
      <c r="AU682" s="4"/>
      <c r="AY682" s="4"/>
      <c r="AZ682" s="37"/>
      <c r="BA682" s="37"/>
      <c r="BB682" s="37"/>
      <c r="BC682" s="39"/>
      <c r="BD682" s="37"/>
      <c r="BG682" s="4"/>
      <c r="BK682" s="4"/>
      <c r="BL682" s="37"/>
      <c r="BM682" s="37"/>
      <c r="BN682" s="37"/>
      <c r="BO682" s="39"/>
      <c r="BP682" s="37"/>
      <c r="BQ682" s="37"/>
      <c r="BR682" s="37"/>
      <c r="BS682" s="31"/>
    </row>
    <row r="683" spans="8:71" s="2" customFormat="1" x14ac:dyDescent="0.2">
      <c r="H683" s="5"/>
      <c r="M683" s="64"/>
      <c r="Q683" s="64"/>
      <c r="R683" s="37"/>
      <c r="S683" s="37"/>
      <c r="T683" s="37"/>
      <c r="U683" s="63"/>
      <c r="V683" s="37"/>
      <c r="Y683" s="5"/>
      <c r="AC683" s="5"/>
      <c r="AG683" s="5"/>
      <c r="AK683" s="5"/>
      <c r="AL683" s="37"/>
      <c r="AM683" s="37"/>
      <c r="AN683" s="37"/>
      <c r="AO683" s="38"/>
      <c r="AP683" s="5"/>
      <c r="AQ683" s="5"/>
      <c r="AU683" s="4"/>
      <c r="AY683" s="4"/>
      <c r="AZ683" s="37"/>
      <c r="BA683" s="37"/>
      <c r="BB683" s="37"/>
      <c r="BC683" s="39"/>
      <c r="BD683" s="37"/>
      <c r="BG683" s="4"/>
      <c r="BK683" s="4"/>
      <c r="BL683" s="37"/>
      <c r="BM683" s="37"/>
      <c r="BN683" s="37"/>
      <c r="BO683" s="39"/>
      <c r="BP683" s="37"/>
      <c r="BQ683" s="37"/>
      <c r="BR683" s="37"/>
      <c r="BS683" s="31"/>
    </row>
    <row r="684" spans="8:71" s="2" customFormat="1" x14ac:dyDescent="0.2">
      <c r="H684" s="5"/>
      <c r="M684" s="64"/>
      <c r="Q684" s="64"/>
      <c r="R684" s="37"/>
      <c r="S684" s="37"/>
      <c r="T684" s="37"/>
      <c r="U684" s="63"/>
      <c r="V684" s="37"/>
      <c r="Y684" s="5"/>
      <c r="AC684" s="5"/>
      <c r="AG684" s="5"/>
      <c r="AK684" s="5"/>
      <c r="AL684" s="37"/>
      <c r="AM684" s="37"/>
      <c r="AN684" s="37"/>
      <c r="AO684" s="38"/>
      <c r="AP684" s="5"/>
      <c r="AQ684" s="5"/>
      <c r="AU684" s="4"/>
      <c r="AY684" s="4"/>
      <c r="AZ684" s="37"/>
      <c r="BA684" s="37"/>
      <c r="BB684" s="37"/>
      <c r="BC684" s="39"/>
      <c r="BD684" s="37"/>
      <c r="BG684" s="4"/>
      <c r="BK684" s="4"/>
      <c r="BL684" s="37"/>
      <c r="BM684" s="37"/>
      <c r="BN684" s="37"/>
      <c r="BO684" s="39"/>
      <c r="BP684" s="37"/>
      <c r="BQ684" s="37"/>
      <c r="BR684" s="37"/>
      <c r="BS684" s="31"/>
    </row>
    <row r="685" spans="8:71" s="2" customFormat="1" x14ac:dyDescent="0.2">
      <c r="H685" s="5"/>
      <c r="M685" s="64"/>
      <c r="Q685" s="64"/>
      <c r="R685" s="37"/>
      <c r="S685" s="37"/>
      <c r="T685" s="37"/>
      <c r="U685" s="63"/>
      <c r="V685" s="37"/>
      <c r="Y685" s="5"/>
      <c r="AC685" s="5"/>
      <c r="AG685" s="5"/>
      <c r="AK685" s="5"/>
      <c r="AL685" s="37"/>
      <c r="AM685" s="37"/>
      <c r="AN685" s="37"/>
      <c r="AO685" s="38"/>
      <c r="AP685" s="5"/>
      <c r="AQ685" s="5"/>
      <c r="AU685" s="4"/>
      <c r="AY685" s="4"/>
      <c r="AZ685" s="37"/>
      <c r="BA685" s="37"/>
      <c r="BB685" s="37"/>
      <c r="BC685" s="39"/>
      <c r="BD685" s="37"/>
      <c r="BG685" s="4"/>
      <c r="BK685" s="4"/>
      <c r="BL685" s="37"/>
      <c r="BM685" s="37"/>
      <c r="BN685" s="37"/>
      <c r="BO685" s="39"/>
      <c r="BP685" s="37"/>
      <c r="BQ685" s="37"/>
      <c r="BR685" s="37"/>
      <c r="BS685" s="31"/>
    </row>
    <row r="686" spans="8:71" s="2" customFormat="1" x14ac:dyDescent="0.2">
      <c r="H686" s="5"/>
      <c r="M686" s="64"/>
      <c r="Q686" s="64"/>
      <c r="R686" s="37"/>
      <c r="S686" s="37"/>
      <c r="T686" s="37"/>
      <c r="U686" s="63"/>
      <c r="V686" s="37"/>
      <c r="Y686" s="5"/>
      <c r="AC686" s="5"/>
      <c r="AG686" s="5"/>
      <c r="AK686" s="5"/>
      <c r="AL686" s="37"/>
      <c r="AM686" s="37"/>
      <c r="AN686" s="37"/>
      <c r="AO686" s="38"/>
      <c r="AP686" s="5"/>
      <c r="AQ686" s="5"/>
      <c r="AU686" s="4"/>
      <c r="AY686" s="4"/>
      <c r="AZ686" s="37"/>
      <c r="BA686" s="37"/>
      <c r="BB686" s="37"/>
      <c r="BC686" s="39"/>
      <c r="BD686" s="37"/>
      <c r="BG686" s="4"/>
      <c r="BK686" s="4"/>
      <c r="BL686" s="37"/>
      <c r="BM686" s="37"/>
      <c r="BN686" s="37"/>
      <c r="BO686" s="39"/>
      <c r="BP686" s="37"/>
      <c r="BQ686" s="37"/>
      <c r="BR686" s="37"/>
      <c r="BS686" s="31"/>
    </row>
    <row r="687" spans="8:71" s="2" customFormat="1" x14ac:dyDescent="0.2">
      <c r="H687" s="5"/>
      <c r="M687" s="64"/>
      <c r="Q687" s="64"/>
      <c r="R687" s="37"/>
      <c r="S687" s="37"/>
      <c r="T687" s="37"/>
      <c r="U687" s="63"/>
      <c r="V687" s="37"/>
      <c r="Y687" s="5"/>
      <c r="AC687" s="5"/>
      <c r="AG687" s="5"/>
      <c r="AK687" s="5"/>
      <c r="AL687" s="37"/>
      <c r="AM687" s="37"/>
      <c r="AN687" s="37"/>
      <c r="AO687" s="38"/>
      <c r="AP687" s="5"/>
      <c r="AQ687" s="5"/>
      <c r="AU687" s="4"/>
      <c r="AY687" s="4"/>
      <c r="AZ687" s="37"/>
      <c r="BA687" s="37"/>
      <c r="BB687" s="37"/>
      <c r="BC687" s="39"/>
      <c r="BD687" s="37"/>
      <c r="BG687" s="4"/>
      <c r="BK687" s="4"/>
      <c r="BL687" s="37"/>
      <c r="BM687" s="37"/>
      <c r="BN687" s="37"/>
      <c r="BO687" s="39"/>
      <c r="BP687" s="37"/>
      <c r="BQ687" s="37"/>
      <c r="BR687" s="37"/>
      <c r="BS687" s="31"/>
    </row>
    <row r="688" spans="8:71" s="2" customFormat="1" x14ac:dyDescent="0.2">
      <c r="H688" s="5"/>
      <c r="M688" s="64"/>
      <c r="Q688" s="64"/>
      <c r="R688" s="37"/>
      <c r="S688" s="37"/>
      <c r="T688" s="37"/>
      <c r="U688" s="63"/>
      <c r="V688" s="37"/>
      <c r="Y688" s="5"/>
      <c r="AC688" s="5"/>
      <c r="AG688" s="5"/>
      <c r="AK688" s="5"/>
      <c r="AL688" s="37"/>
      <c r="AM688" s="37"/>
      <c r="AN688" s="37"/>
      <c r="AO688" s="38"/>
      <c r="AP688" s="5"/>
      <c r="AQ688" s="5"/>
      <c r="AU688" s="4"/>
      <c r="AY688" s="4"/>
      <c r="AZ688" s="37"/>
      <c r="BA688" s="37"/>
      <c r="BB688" s="37"/>
      <c r="BC688" s="39"/>
      <c r="BD688" s="37"/>
      <c r="BG688" s="4"/>
      <c r="BK688" s="4"/>
      <c r="BL688" s="37"/>
      <c r="BM688" s="37"/>
      <c r="BN688" s="37"/>
      <c r="BO688" s="39"/>
      <c r="BP688" s="37"/>
      <c r="BQ688" s="37"/>
      <c r="BR688" s="37"/>
      <c r="BS688" s="31"/>
    </row>
    <row r="689" spans="8:71" s="2" customFormat="1" x14ac:dyDescent="0.2">
      <c r="H689" s="5"/>
      <c r="M689" s="64"/>
      <c r="Q689" s="64"/>
      <c r="R689" s="37"/>
      <c r="S689" s="37"/>
      <c r="T689" s="37"/>
      <c r="U689" s="63"/>
      <c r="V689" s="37"/>
      <c r="Y689" s="5"/>
      <c r="AC689" s="5"/>
      <c r="AG689" s="5"/>
      <c r="AK689" s="5"/>
      <c r="AL689" s="37"/>
      <c r="AM689" s="37"/>
      <c r="AN689" s="37"/>
      <c r="AO689" s="38"/>
      <c r="AP689" s="5"/>
      <c r="AQ689" s="5"/>
      <c r="AU689" s="4"/>
      <c r="AY689" s="4"/>
      <c r="AZ689" s="37"/>
      <c r="BA689" s="37"/>
      <c r="BB689" s="37"/>
      <c r="BC689" s="39"/>
      <c r="BD689" s="37"/>
      <c r="BG689" s="4"/>
      <c r="BK689" s="4"/>
      <c r="BL689" s="37"/>
      <c r="BM689" s="37"/>
      <c r="BN689" s="37"/>
      <c r="BO689" s="39"/>
      <c r="BP689" s="37"/>
      <c r="BQ689" s="37"/>
      <c r="BR689" s="37"/>
      <c r="BS689" s="31"/>
    </row>
    <row r="690" spans="8:71" s="2" customFormat="1" x14ac:dyDescent="0.2">
      <c r="H690" s="5"/>
      <c r="M690" s="64"/>
      <c r="Q690" s="64"/>
      <c r="R690" s="37"/>
      <c r="S690" s="37"/>
      <c r="T690" s="37"/>
      <c r="U690" s="63"/>
      <c r="V690" s="37"/>
      <c r="Y690" s="5"/>
      <c r="AC690" s="5"/>
      <c r="AG690" s="5"/>
      <c r="AK690" s="5"/>
      <c r="AL690" s="37"/>
      <c r="AM690" s="37"/>
      <c r="AN690" s="37"/>
      <c r="AO690" s="38"/>
      <c r="AP690" s="5"/>
      <c r="AQ690" s="5"/>
      <c r="AU690" s="4"/>
      <c r="AY690" s="4"/>
      <c r="AZ690" s="37"/>
      <c r="BA690" s="37"/>
      <c r="BB690" s="37"/>
      <c r="BC690" s="39"/>
      <c r="BD690" s="37"/>
      <c r="BG690" s="4"/>
      <c r="BK690" s="4"/>
      <c r="BL690" s="37"/>
      <c r="BM690" s="37"/>
      <c r="BN690" s="37"/>
      <c r="BO690" s="39"/>
      <c r="BP690" s="37"/>
      <c r="BQ690" s="37"/>
      <c r="BR690" s="37"/>
      <c r="BS690" s="31"/>
    </row>
    <row r="691" spans="8:71" s="2" customFormat="1" x14ac:dyDescent="0.2">
      <c r="H691" s="5"/>
      <c r="M691" s="64"/>
      <c r="Q691" s="64"/>
      <c r="R691" s="37"/>
      <c r="S691" s="37"/>
      <c r="T691" s="37"/>
      <c r="U691" s="63"/>
      <c r="V691" s="37"/>
      <c r="Y691" s="5"/>
      <c r="AC691" s="5"/>
      <c r="AG691" s="5"/>
      <c r="AK691" s="5"/>
      <c r="AL691" s="37"/>
      <c r="AM691" s="37"/>
      <c r="AN691" s="37"/>
      <c r="AO691" s="38"/>
      <c r="AP691" s="5"/>
      <c r="AQ691" s="5"/>
      <c r="AU691" s="4"/>
      <c r="AY691" s="4"/>
      <c r="AZ691" s="37"/>
      <c r="BA691" s="37"/>
      <c r="BB691" s="37"/>
      <c r="BC691" s="39"/>
      <c r="BD691" s="37"/>
      <c r="BG691" s="4"/>
      <c r="BK691" s="4"/>
      <c r="BL691" s="37"/>
      <c r="BM691" s="37"/>
      <c r="BN691" s="37"/>
      <c r="BO691" s="39"/>
      <c r="BP691" s="37"/>
      <c r="BQ691" s="37"/>
      <c r="BR691" s="37"/>
      <c r="BS691" s="31"/>
    </row>
    <row r="692" spans="8:71" s="2" customFormat="1" x14ac:dyDescent="0.2">
      <c r="H692" s="5"/>
      <c r="M692" s="64"/>
      <c r="Q692" s="64"/>
      <c r="R692" s="37"/>
      <c r="S692" s="37"/>
      <c r="T692" s="37"/>
      <c r="U692" s="63"/>
      <c r="V692" s="37"/>
      <c r="Y692" s="5"/>
      <c r="AC692" s="5"/>
      <c r="AG692" s="5"/>
      <c r="AK692" s="5"/>
      <c r="AL692" s="37"/>
      <c r="AM692" s="37"/>
      <c r="AN692" s="37"/>
      <c r="AO692" s="38"/>
      <c r="AP692" s="5"/>
      <c r="AQ692" s="5"/>
      <c r="AU692" s="4"/>
      <c r="AY692" s="4"/>
      <c r="AZ692" s="37"/>
      <c r="BA692" s="37"/>
      <c r="BB692" s="37"/>
      <c r="BC692" s="39"/>
      <c r="BD692" s="37"/>
      <c r="BG692" s="4"/>
      <c r="BK692" s="4"/>
      <c r="BL692" s="37"/>
      <c r="BM692" s="37"/>
      <c r="BN692" s="37"/>
      <c r="BO692" s="39"/>
      <c r="BP692" s="37"/>
      <c r="BQ692" s="37"/>
      <c r="BR692" s="37"/>
      <c r="BS692" s="31"/>
    </row>
    <row r="693" spans="8:71" s="2" customFormat="1" x14ac:dyDescent="0.2">
      <c r="H693" s="5"/>
      <c r="M693" s="64"/>
      <c r="Q693" s="64"/>
      <c r="R693" s="37"/>
      <c r="S693" s="37"/>
      <c r="T693" s="37"/>
      <c r="U693" s="63"/>
      <c r="V693" s="37"/>
      <c r="Y693" s="5"/>
      <c r="AC693" s="5"/>
      <c r="AG693" s="5"/>
      <c r="AK693" s="5"/>
      <c r="AL693" s="37"/>
      <c r="AM693" s="37"/>
      <c r="AN693" s="37"/>
      <c r="AO693" s="38"/>
      <c r="AP693" s="5"/>
      <c r="AQ693" s="5"/>
      <c r="AU693" s="4"/>
      <c r="AY693" s="4"/>
      <c r="AZ693" s="37"/>
      <c r="BA693" s="37"/>
      <c r="BB693" s="37"/>
      <c r="BC693" s="39"/>
      <c r="BD693" s="37"/>
      <c r="BG693" s="4"/>
      <c r="BK693" s="4"/>
      <c r="BL693" s="37"/>
      <c r="BM693" s="37"/>
      <c r="BN693" s="37"/>
      <c r="BO693" s="39"/>
      <c r="BP693" s="37"/>
      <c r="BQ693" s="37"/>
      <c r="BR693" s="37"/>
      <c r="BS693" s="31"/>
    </row>
    <row r="694" spans="8:71" s="2" customFormat="1" x14ac:dyDescent="0.2">
      <c r="H694" s="5"/>
      <c r="M694" s="64"/>
      <c r="Q694" s="64"/>
      <c r="R694" s="37"/>
      <c r="S694" s="37"/>
      <c r="T694" s="37"/>
      <c r="U694" s="63"/>
      <c r="V694" s="37"/>
      <c r="Y694" s="5"/>
      <c r="AC694" s="5"/>
      <c r="AG694" s="5"/>
      <c r="AK694" s="5"/>
      <c r="AL694" s="37"/>
      <c r="AM694" s="37"/>
      <c r="AN694" s="37"/>
      <c r="AO694" s="38"/>
      <c r="AP694" s="5"/>
      <c r="AQ694" s="5"/>
      <c r="AU694" s="4"/>
      <c r="AY694" s="4"/>
      <c r="AZ694" s="37"/>
      <c r="BA694" s="37"/>
      <c r="BB694" s="37"/>
      <c r="BC694" s="39"/>
      <c r="BD694" s="37"/>
      <c r="BG694" s="4"/>
      <c r="BK694" s="4"/>
      <c r="BL694" s="37"/>
      <c r="BM694" s="37"/>
      <c r="BN694" s="37"/>
      <c r="BO694" s="39"/>
      <c r="BP694" s="37"/>
      <c r="BQ694" s="37"/>
      <c r="BR694" s="37"/>
      <c r="BS694" s="31"/>
    </row>
    <row r="695" spans="8:71" s="2" customFormat="1" x14ac:dyDescent="0.2">
      <c r="H695" s="5"/>
      <c r="M695" s="64"/>
      <c r="Q695" s="64"/>
      <c r="R695" s="37"/>
      <c r="S695" s="37"/>
      <c r="T695" s="37"/>
      <c r="U695" s="63"/>
      <c r="V695" s="37"/>
      <c r="Y695" s="5"/>
      <c r="AC695" s="5"/>
      <c r="AG695" s="5"/>
      <c r="AK695" s="5"/>
      <c r="AL695" s="37"/>
      <c r="AM695" s="37"/>
      <c r="AN695" s="37"/>
      <c r="AO695" s="38"/>
      <c r="AP695" s="5"/>
      <c r="AQ695" s="5"/>
      <c r="AU695" s="4"/>
      <c r="AY695" s="4"/>
      <c r="AZ695" s="37"/>
      <c r="BA695" s="37"/>
      <c r="BB695" s="37"/>
      <c r="BC695" s="39"/>
      <c r="BD695" s="37"/>
      <c r="BG695" s="4"/>
      <c r="BK695" s="4"/>
      <c r="BL695" s="37"/>
      <c r="BM695" s="37"/>
      <c r="BN695" s="37"/>
      <c r="BO695" s="39"/>
      <c r="BP695" s="37"/>
      <c r="BQ695" s="37"/>
      <c r="BR695" s="37"/>
      <c r="BS695" s="31"/>
    </row>
    <row r="696" spans="8:71" s="2" customFormat="1" x14ac:dyDescent="0.2">
      <c r="H696" s="5"/>
      <c r="M696" s="64"/>
      <c r="Q696" s="64"/>
      <c r="R696" s="37"/>
      <c r="S696" s="37"/>
      <c r="T696" s="37"/>
      <c r="U696" s="63"/>
      <c r="V696" s="37"/>
      <c r="Y696" s="5"/>
      <c r="AC696" s="5"/>
      <c r="AG696" s="5"/>
      <c r="AK696" s="5"/>
      <c r="AL696" s="37"/>
      <c r="AM696" s="37"/>
      <c r="AN696" s="37"/>
      <c r="AO696" s="38"/>
      <c r="AP696" s="5"/>
      <c r="AQ696" s="5"/>
      <c r="AU696" s="4"/>
      <c r="AY696" s="4"/>
      <c r="AZ696" s="37"/>
      <c r="BA696" s="37"/>
      <c r="BB696" s="37"/>
      <c r="BC696" s="39"/>
      <c r="BD696" s="37"/>
      <c r="BG696" s="4"/>
      <c r="BK696" s="4"/>
      <c r="BL696" s="37"/>
      <c r="BM696" s="37"/>
      <c r="BN696" s="37"/>
      <c r="BO696" s="39"/>
      <c r="BP696" s="37"/>
      <c r="BQ696" s="37"/>
      <c r="BR696" s="37"/>
      <c r="BS696" s="31"/>
    </row>
    <row r="697" spans="8:71" s="2" customFormat="1" x14ac:dyDescent="0.2">
      <c r="H697" s="5"/>
      <c r="M697" s="64"/>
      <c r="Q697" s="64"/>
      <c r="R697" s="37"/>
      <c r="S697" s="37"/>
      <c r="T697" s="37"/>
      <c r="U697" s="63"/>
      <c r="V697" s="37"/>
      <c r="Y697" s="5"/>
      <c r="AC697" s="5"/>
      <c r="AG697" s="5"/>
      <c r="AK697" s="5"/>
      <c r="AL697" s="37"/>
      <c r="AM697" s="37"/>
      <c r="AN697" s="37"/>
      <c r="AO697" s="38"/>
      <c r="AP697" s="5"/>
      <c r="AQ697" s="5"/>
      <c r="AU697" s="4"/>
      <c r="AY697" s="4"/>
      <c r="AZ697" s="37"/>
      <c r="BA697" s="37"/>
      <c r="BB697" s="37"/>
      <c r="BC697" s="39"/>
      <c r="BD697" s="37"/>
      <c r="BG697" s="4"/>
      <c r="BK697" s="4"/>
      <c r="BL697" s="37"/>
      <c r="BM697" s="37"/>
      <c r="BN697" s="37"/>
      <c r="BO697" s="39"/>
      <c r="BP697" s="37"/>
      <c r="BQ697" s="37"/>
      <c r="BR697" s="37"/>
      <c r="BS697" s="31"/>
    </row>
    <row r="698" spans="8:71" s="2" customFormat="1" x14ac:dyDescent="0.2">
      <c r="H698" s="5"/>
      <c r="M698" s="64"/>
      <c r="Q698" s="64"/>
      <c r="R698" s="37"/>
      <c r="S698" s="37"/>
      <c r="T698" s="37"/>
      <c r="U698" s="63"/>
      <c r="V698" s="37"/>
      <c r="Y698" s="5"/>
      <c r="AC698" s="5"/>
      <c r="AG698" s="5"/>
      <c r="AK698" s="5"/>
      <c r="AL698" s="37"/>
      <c r="AM698" s="37"/>
      <c r="AN698" s="37"/>
      <c r="AO698" s="38"/>
      <c r="AP698" s="5"/>
      <c r="AQ698" s="5"/>
      <c r="AU698" s="4"/>
      <c r="AY698" s="4"/>
      <c r="AZ698" s="37"/>
      <c r="BA698" s="37"/>
      <c r="BB698" s="37"/>
      <c r="BC698" s="39"/>
      <c r="BD698" s="37"/>
      <c r="BG698" s="4"/>
      <c r="BK698" s="4"/>
      <c r="BL698" s="37"/>
      <c r="BM698" s="37"/>
      <c r="BN698" s="37"/>
      <c r="BO698" s="39"/>
      <c r="BP698" s="37"/>
      <c r="BQ698" s="37"/>
      <c r="BR698" s="37"/>
      <c r="BS698" s="31"/>
    </row>
    <row r="699" spans="8:71" s="2" customFormat="1" x14ac:dyDescent="0.2">
      <c r="H699" s="5"/>
      <c r="M699" s="64"/>
      <c r="Q699" s="64"/>
      <c r="R699" s="37"/>
      <c r="S699" s="37"/>
      <c r="T699" s="37"/>
      <c r="U699" s="63"/>
      <c r="V699" s="37"/>
      <c r="Y699" s="5"/>
      <c r="AC699" s="5"/>
      <c r="AG699" s="5"/>
      <c r="AK699" s="5"/>
      <c r="AL699" s="37"/>
      <c r="AM699" s="37"/>
      <c r="AN699" s="37"/>
      <c r="AO699" s="38"/>
      <c r="AP699" s="5"/>
      <c r="AQ699" s="5"/>
      <c r="AU699" s="4"/>
      <c r="AY699" s="4"/>
      <c r="AZ699" s="37"/>
      <c r="BA699" s="37"/>
      <c r="BB699" s="37"/>
      <c r="BC699" s="39"/>
      <c r="BD699" s="37"/>
      <c r="BG699" s="4"/>
      <c r="BK699" s="4"/>
      <c r="BL699" s="37"/>
      <c r="BM699" s="37"/>
      <c r="BN699" s="37"/>
      <c r="BO699" s="39"/>
      <c r="BP699" s="37"/>
      <c r="BQ699" s="37"/>
      <c r="BR699" s="37"/>
      <c r="BS699" s="31"/>
    </row>
    <row r="700" spans="8:71" s="2" customFormat="1" x14ac:dyDescent="0.2">
      <c r="H700" s="5"/>
      <c r="M700" s="64"/>
      <c r="Q700" s="64"/>
      <c r="R700" s="37"/>
      <c r="S700" s="37"/>
      <c r="T700" s="37"/>
      <c r="U700" s="63"/>
      <c r="V700" s="37"/>
      <c r="Y700" s="5"/>
      <c r="AC700" s="5"/>
      <c r="AG700" s="5"/>
      <c r="AK700" s="5"/>
      <c r="AL700" s="37"/>
      <c r="AM700" s="37"/>
      <c r="AN700" s="37"/>
      <c r="AO700" s="38"/>
      <c r="AP700" s="5"/>
      <c r="AQ700" s="5"/>
      <c r="AU700" s="4"/>
      <c r="AY700" s="4"/>
      <c r="AZ700" s="37"/>
      <c r="BA700" s="37"/>
      <c r="BB700" s="37"/>
      <c r="BC700" s="39"/>
      <c r="BD700" s="37"/>
      <c r="BG700" s="4"/>
      <c r="BK700" s="4"/>
      <c r="BL700" s="37"/>
      <c r="BM700" s="37"/>
      <c r="BN700" s="37"/>
      <c r="BO700" s="39"/>
      <c r="BP700" s="37"/>
      <c r="BQ700" s="37"/>
      <c r="BR700" s="37"/>
      <c r="BS700" s="31"/>
    </row>
    <row r="701" spans="8:71" s="2" customFormat="1" x14ac:dyDescent="0.2">
      <c r="H701" s="5"/>
      <c r="M701" s="64"/>
      <c r="Q701" s="64"/>
      <c r="R701" s="37"/>
      <c r="S701" s="37"/>
      <c r="T701" s="37"/>
      <c r="U701" s="63"/>
      <c r="V701" s="37"/>
      <c r="Y701" s="5"/>
      <c r="AC701" s="5"/>
      <c r="AG701" s="5"/>
      <c r="AK701" s="5"/>
      <c r="AL701" s="37"/>
      <c r="AM701" s="37"/>
      <c r="AN701" s="37"/>
      <c r="AO701" s="38"/>
      <c r="AP701" s="5"/>
      <c r="AQ701" s="5"/>
      <c r="AU701" s="4"/>
      <c r="AY701" s="4"/>
      <c r="AZ701" s="37"/>
      <c r="BA701" s="37"/>
      <c r="BB701" s="37"/>
      <c r="BC701" s="39"/>
      <c r="BD701" s="37"/>
      <c r="BG701" s="4"/>
      <c r="BK701" s="4"/>
      <c r="BL701" s="37"/>
      <c r="BM701" s="37"/>
      <c r="BN701" s="37"/>
      <c r="BO701" s="39"/>
      <c r="BP701" s="37"/>
      <c r="BQ701" s="37"/>
      <c r="BR701" s="37"/>
      <c r="BS701" s="31"/>
    </row>
    <row r="702" spans="8:71" s="2" customFormat="1" x14ac:dyDescent="0.2">
      <c r="H702" s="5"/>
      <c r="M702" s="64"/>
      <c r="Q702" s="64"/>
      <c r="R702" s="37"/>
      <c r="S702" s="37"/>
      <c r="T702" s="37"/>
      <c r="U702" s="63"/>
      <c r="V702" s="37"/>
      <c r="Y702" s="5"/>
      <c r="AC702" s="5"/>
      <c r="AG702" s="5"/>
      <c r="AK702" s="5"/>
      <c r="AL702" s="37"/>
      <c r="AM702" s="37"/>
      <c r="AN702" s="37"/>
      <c r="AO702" s="38"/>
      <c r="AP702" s="5"/>
      <c r="AQ702" s="5"/>
      <c r="AU702" s="4"/>
      <c r="AY702" s="4"/>
      <c r="AZ702" s="37"/>
      <c r="BA702" s="37"/>
      <c r="BB702" s="37"/>
      <c r="BC702" s="39"/>
      <c r="BD702" s="37"/>
      <c r="BG702" s="4"/>
      <c r="BK702" s="4"/>
      <c r="BL702" s="37"/>
      <c r="BM702" s="37"/>
      <c r="BN702" s="37"/>
      <c r="BO702" s="39"/>
      <c r="BP702" s="37"/>
      <c r="BQ702" s="37"/>
      <c r="BR702" s="37"/>
      <c r="BS702" s="31"/>
    </row>
    <row r="703" spans="8:71" s="2" customFormat="1" x14ac:dyDescent="0.2">
      <c r="H703" s="5"/>
      <c r="M703" s="64"/>
      <c r="Q703" s="64"/>
      <c r="R703" s="37"/>
      <c r="S703" s="37"/>
      <c r="T703" s="37"/>
      <c r="U703" s="63"/>
      <c r="V703" s="37"/>
      <c r="Y703" s="5"/>
      <c r="AC703" s="5"/>
      <c r="AG703" s="5"/>
      <c r="AK703" s="5"/>
      <c r="AL703" s="37"/>
      <c r="AM703" s="37"/>
      <c r="AN703" s="37"/>
      <c r="AO703" s="38"/>
      <c r="AP703" s="5"/>
      <c r="AQ703" s="5"/>
      <c r="AU703" s="4"/>
      <c r="AY703" s="4"/>
      <c r="AZ703" s="37"/>
      <c r="BA703" s="37"/>
      <c r="BB703" s="37"/>
      <c r="BC703" s="39"/>
      <c r="BD703" s="37"/>
      <c r="BG703" s="4"/>
      <c r="BK703" s="4"/>
      <c r="BL703" s="37"/>
      <c r="BM703" s="37"/>
      <c r="BN703" s="37"/>
      <c r="BO703" s="39"/>
      <c r="BP703" s="37"/>
      <c r="BQ703" s="37"/>
      <c r="BR703" s="37"/>
      <c r="BS703" s="31"/>
    </row>
    <row r="704" spans="8:71" s="2" customFormat="1" x14ac:dyDescent="0.2">
      <c r="H704" s="5"/>
      <c r="M704" s="64"/>
      <c r="Q704" s="64"/>
      <c r="R704" s="37"/>
      <c r="S704" s="37"/>
      <c r="T704" s="37"/>
      <c r="U704" s="63"/>
      <c r="V704" s="37"/>
      <c r="Y704" s="5"/>
      <c r="AC704" s="5"/>
      <c r="AG704" s="5"/>
      <c r="AK704" s="5"/>
      <c r="AL704" s="37"/>
      <c r="AM704" s="37"/>
      <c r="AN704" s="37"/>
      <c r="AO704" s="38"/>
      <c r="AP704" s="5"/>
      <c r="AQ704" s="5"/>
      <c r="AU704" s="4"/>
      <c r="AY704" s="4"/>
      <c r="AZ704" s="37"/>
      <c r="BA704" s="37"/>
      <c r="BB704" s="37"/>
      <c r="BC704" s="39"/>
      <c r="BD704" s="37"/>
      <c r="BG704" s="4"/>
      <c r="BK704" s="4"/>
      <c r="BL704" s="37"/>
      <c r="BM704" s="37"/>
      <c r="BN704" s="37"/>
      <c r="BO704" s="39"/>
      <c r="BP704" s="37"/>
      <c r="BQ704" s="37"/>
      <c r="BR704" s="37"/>
      <c r="BS704" s="31"/>
    </row>
    <row r="705" spans="8:71" s="2" customFormat="1" x14ac:dyDescent="0.2">
      <c r="H705" s="5"/>
      <c r="M705" s="64"/>
      <c r="Q705" s="64"/>
      <c r="R705" s="37"/>
      <c r="S705" s="37"/>
      <c r="T705" s="37"/>
      <c r="U705" s="63"/>
      <c r="V705" s="37"/>
      <c r="Y705" s="5"/>
      <c r="AC705" s="5"/>
      <c r="AG705" s="5"/>
      <c r="AK705" s="5"/>
      <c r="AL705" s="37"/>
      <c r="AM705" s="37"/>
      <c r="AN705" s="37"/>
      <c r="AO705" s="38"/>
      <c r="AP705" s="5"/>
      <c r="AQ705" s="5"/>
      <c r="AU705" s="4"/>
      <c r="AY705" s="4"/>
      <c r="AZ705" s="37"/>
      <c r="BA705" s="37"/>
      <c r="BB705" s="37"/>
      <c r="BC705" s="39"/>
      <c r="BD705" s="37"/>
      <c r="BG705" s="4"/>
      <c r="BK705" s="4"/>
      <c r="BL705" s="37"/>
      <c r="BM705" s="37"/>
      <c r="BN705" s="37"/>
      <c r="BO705" s="39"/>
      <c r="BP705" s="37"/>
      <c r="BQ705" s="37"/>
      <c r="BR705" s="37"/>
      <c r="BS705" s="31"/>
    </row>
    <row r="706" spans="8:71" s="2" customFormat="1" x14ac:dyDescent="0.2">
      <c r="H706" s="5"/>
      <c r="M706" s="64"/>
      <c r="Q706" s="64"/>
      <c r="R706" s="37"/>
      <c r="S706" s="37"/>
      <c r="T706" s="37"/>
      <c r="U706" s="63"/>
      <c r="V706" s="37"/>
      <c r="Y706" s="5"/>
      <c r="AC706" s="5"/>
      <c r="AG706" s="5"/>
      <c r="AK706" s="5"/>
      <c r="AL706" s="37"/>
      <c r="AM706" s="37"/>
      <c r="AN706" s="37"/>
      <c r="AO706" s="38"/>
      <c r="AP706" s="5"/>
      <c r="AQ706" s="5"/>
      <c r="AU706" s="4"/>
      <c r="AY706" s="4"/>
      <c r="AZ706" s="37"/>
      <c r="BA706" s="37"/>
      <c r="BB706" s="37"/>
      <c r="BC706" s="39"/>
      <c r="BD706" s="37"/>
      <c r="BG706" s="4"/>
      <c r="BK706" s="4"/>
      <c r="BL706" s="37"/>
      <c r="BM706" s="37"/>
      <c r="BN706" s="37"/>
      <c r="BO706" s="39"/>
      <c r="BP706" s="37"/>
      <c r="BQ706" s="37"/>
      <c r="BR706" s="37"/>
      <c r="BS706" s="31"/>
    </row>
    <row r="707" spans="8:71" s="2" customFormat="1" x14ac:dyDescent="0.2">
      <c r="H707" s="5"/>
      <c r="M707" s="64"/>
      <c r="Q707" s="64"/>
      <c r="R707" s="37"/>
      <c r="S707" s="37"/>
      <c r="T707" s="37"/>
      <c r="U707" s="63"/>
      <c r="V707" s="37"/>
      <c r="Y707" s="5"/>
      <c r="AC707" s="5"/>
      <c r="AG707" s="5"/>
      <c r="AK707" s="5"/>
      <c r="AL707" s="37"/>
      <c r="AM707" s="37"/>
      <c r="AN707" s="37"/>
      <c r="AO707" s="38"/>
      <c r="AP707" s="5"/>
      <c r="AQ707" s="5"/>
      <c r="AU707" s="4"/>
      <c r="AY707" s="4"/>
      <c r="AZ707" s="37"/>
      <c r="BA707" s="37"/>
      <c r="BB707" s="37"/>
      <c r="BC707" s="39"/>
      <c r="BD707" s="37"/>
      <c r="BG707" s="4"/>
      <c r="BK707" s="4"/>
      <c r="BL707" s="37"/>
      <c r="BM707" s="37"/>
      <c r="BN707" s="37"/>
      <c r="BO707" s="39"/>
      <c r="BP707" s="37"/>
      <c r="BQ707" s="37"/>
      <c r="BR707" s="37"/>
      <c r="BS707" s="31"/>
    </row>
    <row r="708" spans="8:71" s="2" customFormat="1" x14ac:dyDescent="0.2">
      <c r="H708" s="5"/>
      <c r="M708" s="64"/>
      <c r="Q708" s="64"/>
      <c r="R708" s="37"/>
      <c r="S708" s="37"/>
      <c r="T708" s="37"/>
      <c r="U708" s="63"/>
      <c r="V708" s="37"/>
      <c r="Y708" s="5"/>
      <c r="AC708" s="5"/>
      <c r="AG708" s="5"/>
      <c r="AK708" s="5"/>
      <c r="AL708" s="37"/>
      <c r="AM708" s="37"/>
      <c r="AN708" s="37"/>
      <c r="AO708" s="38"/>
      <c r="AP708" s="5"/>
      <c r="AQ708" s="5"/>
      <c r="AU708" s="4"/>
      <c r="AY708" s="4"/>
      <c r="AZ708" s="37"/>
      <c r="BA708" s="37"/>
      <c r="BB708" s="37"/>
      <c r="BC708" s="39"/>
      <c r="BD708" s="37"/>
      <c r="BG708" s="4"/>
      <c r="BK708" s="4"/>
      <c r="BL708" s="37"/>
      <c r="BM708" s="37"/>
      <c r="BN708" s="37"/>
      <c r="BO708" s="39"/>
      <c r="BP708" s="37"/>
      <c r="BQ708" s="37"/>
      <c r="BR708" s="37"/>
      <c r="BS708" s="31"/>
    </row>
    <row r="709" spans="8:71" s="2" customFormat="1" x14ac:dyDescent="0.2">
      <c r="H709" s="5"/>
      <c r="M709" s="64"/>
      <c r="Q709" s="64"/>
      <c r="R709" s="37"/>
      <c r="S709" s="37"/>
      <c r="T709" s="37"/>
      <c r="U709" s="63"/>
      <c r="V709" s="37"/>
      <c r="Y709" s="5"/>
      <c r="AC709" s="5"/>
      <c r="AG709" s="5"/>
      <c r="AK709" s="5"/>
      <c r="AL709" s="37"/>
      <c r="AM709" s="37"/>
      <c r="AN709" s="37"/>
      <c r="AO709" s="38"/>
      <c r="AP709" s="5"/>
      <c r="AQ709" s="5"/>
      <c r="AU709" s="4"/>
      <c r="AY709" s="4"/>
      <c r="AZ709" s="37"/>
      <c r="BA709" s="37"/>
      <c r="BB709" s="37"/>
      <c r="BC709" s="39"/>
      <c r="BD709" s="37"/>
      <c r="BG709" s="4"/>
      <c r="BK709" s="4"/>
      <c r="BL709" s="37"/>
      <c r="BM709" s="37"/>
      <c r="BN709" s="37"/>
      <c r="BO709" s="39"/>
      <c r="BP709" s="37"/>
      <c r="BQ709" s="37"/>
      <c r="BR709" s="37"/>
      <c r="BS709" s="31"/>
    </row>
    <row r="710" spans="8:71" s="2" customFormat="1" x14ac:dyDescent="0.2">
      <c r="H710" s="5"/>
      <c r="M710" s="64"/>
      <c r="Q710" s="64"/>
      <c r="R710" s="37"/>
      <c r="S710" s="37"/>
      <c r="T710" s="37"/>
      <c r="U710" s="63"/>
      <c r="V710" s="37"/>
      <c r="Y710" s="5"/>
      <c r="AC710" s="5"/>
      <c r="AG710" s="5"/>
      <c r="AK710" s="5"/>
      <c r="AL710" s="37"/>
      <c r="AM710" s="37"/>
      <c r="AN710" s="37"/>
      <c r="AO710" s="38"/>
      <c r="AP710" s="5"/>
      <c r="AQ710" s="5"/>
      <c r="AU710" s="4"/>
      <c r="AY710" s="4"/>
      <c r="AZ710" s="37"/>
      <c r="BA710" s="37"/>
      <c r="BB710" s="37"/>
      <c r="BC710" s="39"/>
      <c r="BD710" s="37"/>
      <c r="BG710" s="4"/>
      <c r="BK710" s="4"/>
      <c r="BL710" s="37"/>
      <c r="BM710" s="37"/>
      <c r="BN710" s="37"/>
      <c r="BO710" s="39"/>
      <c r="BP710" s="37"/>
      <c r="BQ710" s="37"/>
      <c r="BR710" s="37"/>
      <c r="BS710" s="31"/>
    </row>
    <row r="711" spans="8:71" s="2" customFormat="1" x14ac:dyDescent="0.2">
      <c r="H711" s="5"/>
      <c r="M711" s="64"/>
      <c r="Q711" s="64"/>
      <c r="R711" s="37"/>
      <c r="S711" s="37"/>
      <c r="T711" s="37"/>
      <c r="U711" s="63"/>
      <c r="V711" s="37"/>
      <c r="Y711" s="5"/>
      <c r="AC711" s="5"/>
      <c r="AG711" s="5"/>
      <c r="AK711" s="5"/>
      <c r="AL711" s="37"/>
      <c r="AM711" s="37"/>
      <c r="AN711" s="37"/>
      <c r="AO711" s="38"/>
      <c r="AP711" s="5"/>
      <c r="AQ711" s="5"/>
      <c r="AU711" s="4"/>
      <c r="AY711" s="4"/>
      <c r="AZ711" s="37"/>
      <c r="BA711" s="37"/>
      <c r="BB711" s="37"/>
      <c r="BC711" s="39"/>
      <c r="BD711" s="37"/>
      <c r="BG711" s="4"/>
      <c r="BK711" s="4"/>
      <c r="BL711" s="37"/>
      <c r="BM711" s="37"/>
      <c r="BN711" s="37"/>
      <c r="BO711" s="39"/>
      <c r="BP711" s="37"/>
      <c r="BQ711" s="37"/>
      <c r="BR711" s="37"/>
      <c r="BS711" s="31"/>
    </row>
    <row r="712" spans="8:71" s="2" customFormat="1" x14ac:dyDescent="0.2">
      <c r="H712" s="5"/>
      <c r="M712" s="64"/>
      <c r="Q712" s="64"/>
      <c r="R712" s="37"/>
      <c r="S712" s="37"/>
      <c r="T712" s="37"/>
      <c r="U712" s="63"/>
      <c r="V712" s="37"/>
      <c r="Y712" s="5"/>
      <c r="AC712" s="5"/>
      <c r="AG712" s="5"/>
      <c r="AK712" s="5"/>
      <c r="AL712" s="37"/>
      <c r="AM712" s="37"/>
      <c r="AN712" s="37"/>
      <c r="AO712" s="38"/>
      <c r="AP712" s="5"/>
      <c r="AQ712" s="5"/>
      <c r="AU712" s="4"/>
      <c r="AY712" s="4"/>
      <c r="AZ712" s="37"/>
      <c r="BA712" s="37"/>
      <c r="BB712" s="37"/>
      <c r="BC712" s="39"/>
      <c r="BD712" s="37"/>
      <c r="BG712" s="4"/>
      <c r="BK712" s="4"/>
      <c r="BL712" s="37"/>
      <c r="BM712" s="37"/>
      <c r="BN712" s="37"/>
      <c r="BO712" s="39"/>
      <c r="BP712" s="37"/>
      <c r="BQ712" s="37"/>
      <c r="BR712" s="37"/>
      <c r="BS712" s="31"/>
    </row>
    <row r="713" spans="8:71" s="2" customFormat="1" x14ac:dyDescent="0.2">
      <c r="H713" s="5"/>
      <c r="M713" s="64"/>
      <c r="Q713" s="64"/>
      <c r="R713" s="37"/>
      <c r="S713" s="37"/>
      <c r="T713" s="37"/>
      <c r="U713" s="63"/>
      <c r="V713" s="37"/>
      <c r="Y713" s="5"/>
      <c r="AC713" s="5"/>
      <c r="AG713" s="5"/>
      <c r="AK713" s="5"/>
      <c r="AL713" s="37"/>
      <c r="AM713" s="37"/>
      <c r="AN713" s="37"/>
      <c r="AO713" s="38"/>
      <c r="AP713" s="5"/>
      <c r="AQ713" s="5"/>
      <c r="AU713" s="4"/>
      <c r="AY713" s="4"/>
      <c r="AZ713" s="37"/>
      <c r="BA713" s="37"/>
      <c r="BB713" s="37"/>
      <c r="BC713" s="39"/>
      <c r="BD713" s="37"/>
      <c r="BG713" s="4"/>
      <c r="BK713" s="4"/>
      <c r="BL713" s="37"/>
      <c r="BM713" s="37"/>
      <c r="BN713" s="37"/>
      <c r="BO713" s="39"/>
      <c r="BP713" s="37"/>
      <c r="BQ713" s="37"/>
      <c r="BR713" s="37"/>
      <c r="BS713" s="31"/>
    </row>
    <row r="714" spans="8:71" s="2" customFormat="1" x14ac:dyDescent="0.2">
      <c r="H714" s="5"/>
      <c r="M714" s="64"/>
      <c r="Q714" s="64"/>
      <c r="R714" s="37"/>
      <c r="S714" s="37"/>
      <c r="T714" s="37"/>
      <c r="U714" s="63"/>
      <c r="V714" s="37"/>
      <c r="Y714" s="5"/>
      <c r="AC714" s="5"/>
      <c r="AG714" s="5"/>
      <c r="AK714" s="5"/>
      <c r="AL714" s="37"/>
      <c r="AM714" s="37"/>
      <c r="AN714" s="37"/>
      <c r="AO714" s="38"/>
      <c r="AP714" s="5"/>
      <c r="AQ714" s="5"/>
      <c r="AU714" s="4"/>
      <c r="AY714" s="4"/>
      <c r="AZ714" s="37"/>
      <c r="BA714" s="37"/>
      <c r="BB714" s="37"/>
      <c r="BC714" s="39"/>
      <c r="BD714" s="37"/>
      <c r="BG714" s="4"/>
      <c r="BK714" s="4"/>
      <c r="BL714" s="37"/>
      <c r="BM714" s="37"/>
      <c r="BN714" s="37"/>
      <c r="BO714" s="39"/>
      <c r="BP714" s="37"/>
      <c r="BQ714" s="37"/>
      <c r="BR714" s="37"/>
      <c r="BS714" s="31"/>
    </row>
    <row r="715" spans="8:71" s="2" customFormat="1" x14ac:dyDescent="0.2">
      <c r="H715" s="5"/>
      <c r="M715" s="64"/>
      <c r="Q715" s="64"/>
      <c r="R715" s="37"/>
      <c r="S715" s="37"/>
      <c r="T715" s="37"/>
      <c r="U715" s="63"/>
      <c r="V715" s="37"/>
      <c r="Y715" s="5"/>
      <c r="AC715" s="5"/>
      <c r="AG715" s="5"/>
      <c r="AK715" s="5"/>
      <c r="AL715" s="37"/>
      <c r="AM715" s="37"/>
      <c r="AN715" s="37"/>
      <c r="AO715" s="38"/>
      <c r="AP715" s="5"/>
      <c r="AQ715" s="5"/>
      <c r="AU715" s="4"/>
      <c r="AY715" s="4"/>
      <c r="AZ715" s="37"/>
      <c r="BA715" s="37"/>
      <c r="BB715" s="37"/>
      <c r="BC715" s="39"/>
      <c r="BD715" s="37"/>
      <c r="BG715" s="4"/>
      <c r="BK715" s="4"/>
      <c r="BL715" s="37"/>
      <c r="BM715" s="37"/>
      <c r="BN715" s="37"/>
      <c r="BO715" s="39"/>
      <c r="BP715" s="37"/>
      <c r="BQ715" s="37"/>
      <c r="BR715" s="37"/>
      <c r="BS715" s="31"/>
    </row>
    <row r="716" spans="8:71" s="2" customFormat="1" x14ac:dyDescent="0.2">
      <c r="H716" s="5"/>
      <c r="M716" s="64"/>
      <c r="Q716" s="64"/>
      <c r="R716" s="37"/>
      <c r="S716" s="37"/>
      <c r="T716" s="37"/>
      <c r="U716" s="63"/>
      <c r="V716" s="37"/>
      <c r="Y716" s="5"/>
      <c r="AC716" s="5"/>
      <c r="AG716" s="5"/>
      <c r="AK716" s="5"/>
      <c r="AL716" s="37"/>
      <c r="AM716" s="37"/>
      <c r="AN716" s="37"/>
      <c r="AO716" s="38"/>
      <c r="AP716" s="5"/>
      <c r="AQ716" s="5"/>
      <c r="AU716" s="4"/>
      <c r="AY716" s="4"/>
      <c r="AZ716" s="37"/>
      <c r="BA716" s="37"/>
      <c r="BB716" s="37"/>
      <c r="BC716" s="39"/>
      <c r="BD716" s="37"/>
      <c r="BG716" s="4"/>
      <c r="BK716" s="4"/>
      <c r="BL716" s="37"/>
      <c r="BM716" s="37"/>
      <c r="BN716" s="37"/>
      <c r="BO716" s="39"/>
      <c r="BP716" s="37"/>
      <c r="BQ716" s="37"/>
      <c r="BR716" s="37"/>
      <c r="BS716" s="31"/>
    </row>
    <row r="717" spans="8:71" s="2" customFormat="1" x14ac:dyDescent="0.2">
      <c r="H717" s="5"/>
      <c r="M717" s="64"/>
      <c r="Q717" s="64"/>
      <c r="R717" s="37"/>
      <c r="S717" s="37"/>
      <c r="T717" s="37"/>
      <c r="U717" s="63"/>
      <c r="V717" s="37"/>
      <c r="Y717" s="5"/>
      <c r="AC717" s="5"/>
      <c r="AG717" s="5"/>
      <c r="AK717" s="5"/>
      <c r="AL717" s="37"/>
      <c r="AM717" s="37"/>
      <c r="AN717" s="37"/>
      <c r="AO717" s="38"/>
      <c r="AP717" s="5"/>
      <c r="AQ717" s="5"/>
      <c r="AU717" s="4"/>
      <c r="AY717" s="4"/>
      <c r="AZ717" s="37"/>
      <c r="BA717" s="37"/>
      <c r="BB717" s="37"/>
      <c r="BC717" s="39"/>
      <c r="BD717" s="37"/>
      <c r="BG717" s="4"/>
      <c r="BK717" s="4"/>
      <c r="BL717" s="37"/>
      <c r="BM717" s="37"/>
      <c r="BN717" s="37"/>
      <c r="BO717" s="39"/>
      <c r="BP717" s="37"/>
      <c r="BQ717" s="37"/>
      <c r="BR717" s="37"/>
      <c r="BS717" s="31"/>
    </row>
    <row r="718" spans="8:71" s="2" customFormat="1" x14ac:dyDescent="0.2">
      <c r="H718" s="5"/>
      <c r="M718" s="64"/>
      <c r="Q718" s="64"/>
      <c r="R718" s="37"/>
      <c r="S718" s="37"/>
      <c r="T718" s="37"/>
      <c r="U718" s="63"/>
      <c r="V718" s="37"/>
      <c r="Y718" s="5"/>
      <c r="AC718" s="5"/>
      <c r="AG718" s="5"/>
      <c r="AK718" s="5"/>
      <c r="AL718" s="37"/>
      <c r="AM718" s="37"/>
      <c r="AN718" s="37"/>
      <c r="AO718" s="38"/>
      <c r="AP718" s="5"/>
      <c r="AQ718" s="5"/>
      <c r="AU718" s="4"/>
      <c r="AY718" s="4"/>
      <c r="AZ718" s="37"/>
      <c r="BA718" s="37"/>
      <c r="BB718" s="37"/>
      <c r="BC718" s="39"/>
      <c r="BD718" s="37"/>
      <c r="BG718" s="4"/>
      <c r="BK718" s="4"/>
      <c r="BL718" s="37"/>
      <c r="BM718" s="37"/>
      <c r="BN718" s="37"/>
      <c r="BO718" s="39"/>
      <c r="BP718" s="37"/>
      <c r="BQ718" s="37"/>
      <c r="BR718" s="37"/>
      <c r="BS718" s="31"/>
    </row>
    <row r="719" spans="8:71" s="2" customFormat="1" x14ac:dyDescent="0.2">
      <c r="H719" s="5"/>
      <c r="M719" s="64"/>
      <c r="Q719" s="64"/>
      <c r="R719" s="37"/>
      <c r="S719" s="37"/>
      <c r="T719" s="37"/>
      <c r="U719" s="63"/>
      <c r="V719" s="37"/>
      <c r="Y719" s="5"/>
      <c r="AC719" s="5"/>
      <c r="AG719" s="5"/>
      <c r="AK719" s="5"/>
      <c r="AL719" s="37"/>
      <c r="AM719" s="37"/>
      <c r="AN719" s="37"/>
      <c r="AO719" s="38"/>
      <c r="AP719" s="5"/>
      <c r="AQ719" s="5"/>
      <c r="AU719" s="4"/>
      <c r="AY719" s="4"/>
      <c r="AZ719" s="37"/>
      <c r="BA719" s="37"/>
      <c r="BB719" s="37"/>
      <c r="BC719" s="39"/>
      <c r="BD719" s="37"/>
      <c r="BG719" s="4"/>
      <c r="BK719" s="4"/>
      <c r="BL719" s="37"/>
      <c r="BM719" s="37"/>
      <c r="BN719" s="37"/>
      <c r="BO719" s="39"/>
      <c r="BP719" s="37"/>
      <c r="BQ719" s="37"/>
      <c r="BR719" s="37"/>
      <c r="BS719" s="31"/>
    </row>
    <row r="720" spans="8:71" s="2" customFormat="1" x14ac:dyDescent="0.2">
      <c r="H720" s="5"/>
      <c r="M720" s="64"/>
      <c r="Q720" s="64"/>
      <c r="R720" s="37"/>
      <c r="S720" s="37"/>
      <c r="T720" s="37"/>
      <c r="U720" s="63"/>
      <c r="V720" s="37"/>
      <c r="Y720" s="5"/>
      <c r="AC720" s="5"/>
      <c r="AG720" s="5"/>
      <c r="AK720" s="5"/>
      <c r="AL720" s="37"/>
      <c r="AM720" s="37"/>
      <c r="AN720" s="37"/>
      <c r="AO720" s="38"/>
      <c r="AP720" s="5"/>
      <c r="AQ720" s="5"/>
      <c r="AU720" s="4"/>
      <c r="AY720" s="4"/>
      <c r="AZ720" s="37"/>
      <c r="BA720" s="37"/>
      <c r="BB720" s="37"/>
      <c r="BC720" s="39"/>
      <c r="BD720" s="37"/>
      <c r="BG720" s="4"/>
      <c r="BK720" s="4"/>
      <c r="BL720" s="37"/>
      <c r="BM720" s="37"/>
      <c r="BN720" s="37"/>
      <c r="BO720" s="39"/>
      <c r="BP720" s="37"/>
      <c r="BQ720" s="37"/>
      <c r="BR720" s="37"/>
      <c r="BS720" s="31"/>
    </row>
    <row r="721" spans="8:71" s="2" customFormat="1" x14ac:dyDescent="0.2">
      <c r="H721" s="5"/>
      <c r="M721" s="64"/>
      <c r="Q721" s="64"/>
      <c r="R721" s="37"/>
      <c r="S721" s="37"/>
      <c r="T721" s="37"/>
      <c r="U721" s="63"/>
      <c r="V721" s="37"/>
      <c r="Y721" s="5"/>
      <c r="AC721" s="5"/>
      <c r="AG721" s="5"/>
      <c r="AK721" s="5"/>
      <c r="AL721" s="37"/>
      <c r="AM721" s="37"/>
      <c r="AN721" s="37"/>
      <c r="AO721" s="38"/>
      <c r="AP721" s="5"/>
      <c r="AQ721" s="5"/>
      <c r="AU721" s="4"/>
      <c r="AY721" s="4"/>
      <c r="AZ721" s="37"/>
      <c r="BA721" s="37"/>
      <c r="BB721" s="37"/>
      <c r="BC721" s="39"/>
      <c r="BD721" s="37"/>
      <c r="BG721" s="4"/>
      <c r="BK721" s="4"/>
      <c r="BL721" s="37"/>
      <c r="BM721" s="37"/>
      <c r="BN721" s="37"/>
      <c r="BO721" s="39"/>
      <c r="BP721" s="37"/>
      <c r="BQ721" s="37"/>
      <c r="BR721" s="37"/>
      <c r="BS721" s="31"/>
    </row>
    <row r="722" spans="8:71" s="2" customFormat="1" x14ac:dyDescent="0.2">
      <c r="H722" s="5"/>
      <c r="M722" s="64"/>
      <c r="Q722" s="64"/>
      <c r="R722" s="37"/>
      <c r="S722" s="37"/>
      <c r="T722" s="37"/>
      <c r="U722" s="63"/>
      <c r="V722" s="37"/>
      <c r="Y722" s="5"/>
      <c r="AC722" s="5"/>
      <c r="AG722" s="5"/>
      <c r="AK722" s="5"/>
      <c r="AL722" s="37"/>
      <c r="AM722" s="37"/>
      <c r="AN722" s="37"/>
      <c r="AO722" s="38"/>
      <c r="AP722" s="5"/>
      <c r="AQ722" s="5"/>
      <c r="AU722" s="4"/>
      <c r="AY722" s="4"/>
      <c r="AZ722" s="37"/>
      <c r="BA722" s="37"/>
      <c r="BB722" s="37"/>
      <c r="BC722" s="39"/>
      <c r="BD722" s="37"/>
      <c r="BG722" s="4"/>
      <c r="BK722" s="4"/>
      <c r="BL722" s="37"/>
      <c r="BM722" s="37"/>
      <c r="BN722" s="37"/>
      <c r="BO722" s="39"/>
      <c r="BP722" s="37"/>
      <c r="BQ722" s="37"/>
      <c r="BR722" s="37"/>
      <c r="BS722" s="31"/>
    </row>
    <row r="723" spans="8:71" s="2" customFormat="1" x14ac:dyDescent="0.2">
      <c r="H723" s="5"/>
      <c r="M723" s="64"/>
      <c r="Q723" s="64"/>
      <c r="R723" s="37"/>
      <c r="S723" s="37"/>
      <c r="T723" s="37"/>
      <c r="U723" s="63"/>
      <c r="V723" s="37"/>
      <c r="Y723" s="5"/>
      <c r="AC723" s="5"/>
      <c r="AG723" s="5"/>
      <c r="AK723" s="5"/>
      <c r="AL723" s="37"/>
      <c r="AM723" s="37"/>
      <c r="AN723" s="37"/>
      <c r="AO723" s="38"/>
      <c r="AP723" s="5"/>
      <c r="AQ723" s="5"/>
      <c r="AU723" s="4"/>
      <c r="AY723" s="4"/>
      <c r="AZ723" s="37"/>
      <c r="BA723" s="37"/>
      <c r="BB723" s="37"/>
      <c r="BC723" s="39"/>
      <c r="BD723" s="37"/>
      <c r="BG723" s="4"/>
      <c r="BK723" s="4"/>
      <c r="BL723" s="37"/>
      <c r="BM723" s="37"/>
      <c r="BN723" s="37"/>
      <c r="BO723" s="39"/>
      <c r="BP723" s="37"/>
      <c r="BQ723" s="37"/>
      <c r="BR723" s="37"/>
      <c r="BS723" s="31"/>
    </row>
    <row r="724" spans="8:71" s="2" customFormat="1" x14ac:dyDescent="0.2">
      <c r="H724" s="5"/>
      <c r="M724" s="64"/>
      <c r="Q724" s="64"/>
      <c r="R724" s="37"/>
      <c r="S724" s="37"/>
      <c r="T724" s="37"/>
      <c r="U724" s="63"/>
      <c r="V724" s="37"/>
      <c r="Y724" s="5"/>
      <c r="AC724" s="5"/>
      <c r="AG724" s="5"/>
      <c r="AK724" s="5"/>
      <c r="AL724" s="37"/>
      <c r="AM724" s="37"/>
      <c r="AN724" s="37"/>
      <c r="AO724" s="38"/>
      <c r="AP724" s="5"/>
      <c r="AQ724" s="5"/>
      <c r="AU724" s="4"/>
      <c r="AY724" s="4"/>
      <c r="AZ724" s="37"/>
      <c r="BA724" s="37"/>
      <c r="BB724" s="37"/>
      <c r="BC724" s="39"/>
      <c r="BD724" s="37"/>
      <c r="BG724" s="4"/>
      <c r="BK724" s="4"/>
      <c r="BL724" s="37"/>
      <c r="BM724" s="37"/>
      <c r="BN724" s="37"/>
      <c r="BO724" s="39"/>
      <c r="BP724" s="37"/>
      <c r="BQ724" s="37"/>
      <c r="BR724" s="37"/>
      <c r="BS724" s="31"/>
    </row>
    <row r="725" spans="8:71" s="2" customFormat="1" x14ac:dyDescent="0.2">
      <c r="H725" s="5"/>
      <c r="M725" s="64"/>
      <c r="Q725" s="64"/>
      <c r="R725" s="37"/>
      <c r="S725" s="37"/>
      <c r="T725" s="37"/>
      <c r="U725" s="63"/>
      <c r="V725" s="37"/>
      <c r="Y725" s="5"/>
      <c r="AC725" s="5"/>
      <c r="AG725" s="5"/>
      <c r="AK725" s="5"/>
      <c r="AL725" s="37"/>
      <c r="AM725" s="37"/>
      <c r="AN725" s="37"/>
      <c r="AO725" s="38"/>
      <c r="AP725" s="5"/>
      <c r="AQ725" s="5"/>
      <c r="AU725" s="4"/>
      <c r="AY725" s="4"/>
      <c r="AZ725" s="37"/>
      <c r="BA725" s="37"/>
      <c r="BB725" s="37"/>
      <c r="BC725" s="39"/>
      <c r="BD725" s="37"/>
      <c r="BG725" s="4"/>
      <c r="BK725" s="4"/>
      <c r="BL725" s="37"/>
      <c r="BM725" s="37"/>
      <c r="BN725" s="37"/>
      <c r="BO725" s="39"/>
      <c r="BP725" s="37"/>
      <c r="BQ725" s="37"/>
      <c r="BR725" s="37"/>
      <c r="BS725" s="31"/>
    </row>
    <row r="726" spans="8:71" s="2" customFormat="1" x14ac:dyDescent="0.2">
      <c r="H726" s="5"/>
      <c r="M726" s="64"/>
      <c r="Q726" s="64"/>
      <c r="R726" s="37"/>
      <c r="S726" s="37"/>
      <c r="T726" s="37"/>
      <c r="U726" s="63"/>
      <c r="V726" s="37"/>
      <c r="Y726" s="5"/>
      <c r="AC726" s="5"/>
      <c r="AG726" s="5"/>
      <c r="AK726" s="5"/>
      <c r="AL726" s="37"/>
      <c r="AM726" s="37"/>
      <c r="AN726" s="37"/>
      <c r="AO726" s="38"/>
      <c r="AP726" s="5"/>
      <c r="AQ726" s="5"/>
      <c r="AU726" s="4"/>
      <c r="AY726" s="4"/>
      <c r="AZ726" s="37"/>
      <c r="BA726" s="37"/>
      <c r="BB726" s="37"/>
      <c r="BC726" s="39"/>
      <c r="BD726" s="37"/>
      <c r="BG726" s="4"/>
      <c r="BK726" s="4"/>
      <c r="BL726" s="37"/>
      <c r="BM726" s="37"/>
      <c r="BN726" s="37"/>
      <c r="BO726" s="39"/>
      <c r="BP726" s="37"/>
      <c r="BQ726" s="37"/>
      <c r="BR726" s="37"/>
      <c r="BS726" s="31"/>
    </row>
    <row r="727" spans="8:71" s="2" customFormat="1" x14ac:dyDescent="0.2">
      <c r="H727" s="5"/>
      <c r="M727" s="64"/>
      <c r="Q727" s="64"/>
      <c r="R727" s="37"/>
      <c r="S727" s="37"/>
      <c r="T727" s="37"/>
      <c r="U727" s="63"/>
      <c r="V727" s="37"/>
      <c r="Y727" s="5"/>
      <c r="AC727" s="5"/>
      <c r="AG727" s="5"/>
      <c r="AK727" s="5"/>
      <c r="AL727" s="37"/>
      <c r="AM727" s="37"/>
      <c r="AN727" s="37"/>
      <c r="AO727" s="38"/>
      <c r="AP727" s="5"/>
      <c r="AQ727" s="5"/>
      <c r="AU727" s="4"/>
      <c r="AY727" s="4"/>
      <c r="AZ727" s="37"/>
      <c r="BA727" s="37"/>
      <c r="BB727" s="37"/>
      <c r="BC727" s="39"/>
      <c r="BD727" s="37"/>
      <c r="BG727" s="4"/>
      <c r="BK727" s="4"/>
      <c r="BL727" s="37"/>
      <c r="BM727" s="37"/>
      <c r="BN727" s="37"/>
      <c r="BO727" s="39"/>
      <c r="BP727" s="37"/>
      <c r="BQ727" s="37"/>
      <c r="BR727" s="37"/>
      <c r="BS727" s="31"/>
    </row>
    <row r="728" spans="8:71" s="2" customFormat="1" x14ac:dyDescent="0.2">
      <c r="H728" s="5"/>
      <c r="M728" s="64"/>
      <c r="Q728" s="64"/>
      <c r="R728" s="37"/>
      <c r="S728" s="37"/>
      <c r="T728" s="37"/>
      <c r="U728" s="63"/>
      <c r="V728" s="37"/>
      <c r="Y728" s="5"/>
      <c r="AC728" s="5"/>
      <c r="AG728" s="5"/>
      <c r="AK728" s="5"/>
      <c r="AL728" s="37"/>
      <c r="AM728" s="37"/>
      <c r="AN728" s="37"/>
      <c r="AO728" s="38"/>
      <c r="AP728" s="5"/>
      <c r="AQ728" s="5"/>
      <c r="AU728" s="4"/>
      <c r="AY728" s="4"/>
      <c r="AZ728" s="37"/>
      <c r="BA728" s="37"/>
      <c r="BB728" s="37"/>
      <c r="BC728" s="39"/>
      <c r="BD728" s="37"/>
      <c r="BG728" s="4"/>
      <c r="BK728" s="4"/>
      <c r="BL728" s="37"/>
      <c r="BM728" s="37"/>
      <c r="BN728" s="37"/>
      <c r="BO728" s="39"/>
      <c r="BP728" s="37"/>
      <c r="BQ728" s="37"/>
      <c r="BR728" s="37"/>
      <c r="BS728" s="31"/>
    </row>
    <row r="729" spans="8:71" s="2" customFormat="1" x14ac:dyDescent="0.2">
      <c r="H729" s="5"/>
      <c r="M729" s="64"/>
      <c r="Q729" s="64"/>
      <c r="R729" s="37"/>
      <c r="S729" s="37"/>
      <c r="T729" s="37"/>
      <c r="U729" s="63"/>
      <c r="V729" s="37"/>
      <c r="Y729" s="5"/>
      <c r="AC729" s="5"/>
      <c r="AG729" s="5"/>
      <c r="AK729" s="5"/>
      <c r="AL729" s="37"/>
      <c r="AM729" s="37"/>
      <c r="AN729" s="37"/>
      <c r="AO729" s="38"/>
      <c r="AP729" s="5"/>
      <c r="AQ729" s="5"/>
      <c r="AU729" s="4"/>
      <c r="AY729" s="4"/>
      <c r="AZ729" s="37"/>
      <c r="BA729" s="37"/>
      <c r="BB729" s="37"/>
      <c r="BC729" s="39"/>
      <c r="BD729" s="37"/>
      <c r="BG729" s="4"/>
      <c r="BK729" s="4"/>
      <c r="BL729" s="37"/>
      <c r="BM729" s="37"/>
      <c r="BN729" s="37"/>
      <c r="BO729" s="39"/>
      <c r="BP729" s="37"/>
      <c r="BQ729" s="37"/>
      <c r="BR729" s="37"/>
      <c r="BS729" s="31"/>
    </row>
    <row r="730" spans="8:71" s="2" customFormat="1" x14ac:dyDescent="0.2">
      <c r="H730" s="5"/>
      <c r="M730" s="64"/>
      <c r="Q730" s="64"/>
      <c r="R730" s="37"/>
      <c r="S730" s="37"/>
      <c r="T730" s="37"/>
      <c r="U730" s="63"/>
      <c r="V730" s="37"/>
      <c r="Y730" s="5"/>
      <c r="AC730" s="5"/>
      <c r="AG730" s="5"/>
      <c r="AK730" s="5"/>
      <c r="AL730" s="37"/>
      <c r="AM730" s="37"/>
      <c r="AN730" s="37"/>
      <c r="AO730" s="38"/>
      <c r="AP730" s="5"/>
      <c r="AQ730" s="5"/>
      <c r="AU730" s="4"/>
      <c r="AY730" s="4"/>
      <c r="AZ730" s="37"/>
      <c r="BA730" s="37"/>
      <c r="BB730" s="37"/>
      <c r="BC730" s="39"/>
      <c r="BD730" s="37"/>
      <c r="BG730" s="4"/>
      <c r="BK730" s="4"/>
      <c r="BL730" s="37"/>
      <c r="BM730" s="37"/>
      <c r="BN730" s="37"/>
      <c r="BO730" s="39"/>
      <c r="BP730" s="37"/>
      <c r="BQ730" s="37"/>
      <c r="BR730" s="37"/>
      <c r="BS730" s="31"/>
    </row>
    <row r="731" spans="8:71" s="2" customFormat="1" x14ac:dyDescent="0.2">
      <c r="H731" s="5"/>
      <c r="M731" s="64"/>
      <c r="Q731" s="64"/>
      <c r="R731" s="37"/>
      <c r="S731" s="37"/>
      <c r="T731" s="37"/>
      <c r="U731" s="63"/>
      <c r="V731" s="37"/>
      <c r="Y731" s="5"/>
      <c r="AC731" s="5"/>
      <c r="AG731" s="5"/>
      <c r="AK731" s="5"/>
      <c r="AL731" s="37"/>
      <c r="AM731" s="37"/>
      <c r="AN731" s="37"/>
      <c r="AO731" s="38"/>
      <c r="AP731" s="5"/>
      <c r="AQ731" s="5"/>
      <c r="AU731" s="4"/>
      <c r="AY731" s="4"/>
      <c r="AZ731" s="37"/>
      <c r="BA731" s="37"/>
      <c r="BB731" s="37"/>
      <c r="BC731" s="39"/>
      <c r="BD731" s="37"/>
      <c r="BG731" s="4"/>
      <c r="BK731" s="4"/>
      <c r="BL731" s="37"/>
      <c r="BM731" s="37"/>
      <c r="BN731" s="37"/>
      <c r="BO731" s="39"/>
      <c r="BP731" s="37"/>
      <c r="BQ731" s="37"/>
      <c r="BR731" s="37"/>
      <c r="BS731" s="31"/>
    </row>
    <row r="732" spans="8:71" s="2" customFormat="1" x14ac:dyDescent="0.2">
      <c r="H732" s="5"/>
      <c r="M732" s="64"/>
      <c r="Q732" s="64"/>
      <c r="R732" s="37"/>
      <c r="S732" s="37"/>
      <c r="T732" s="37"/>
      <c r="U732" s="63"/>
      <c r="V732" s="37"/>
      <c r="Y732" s="5"/>
      <c r="AC732" s="5"/>
      <c r="AG732" s="5"/>
      <c r="AK732" s="5"/>
      <c r="AL732" s="37"/>
      <c r="AM732" s="37"/>
      <c r="AN732" s="37"/>
      <c r="AO732" s="38"/>
      <c r="AP732" s="5"/>
      <c r="AQ732" s="5"/>
      <c r="AU732" s="4"/>
      <c r="AY732" s="4"/>
      <c r="AZ732" s="37"/>
      <c r="BA732" s="37"/>
      <c r="BB732" s="37"/>
      <c r="BC732" s="39"/>
      <c r="BD732" s="37"/>
      <c r="BG732" s="4"/>
      <c r="BK732" s="4"/>
      <c r="BL732" s="37"/>
      <c r="BM732" s="37"/>
      <c r="BN732" s="37"/>
      <c r="BO732" s="39"/>
      <c r="BP732" s="37"/>
      <c r="BQ732" s="37"/>
      <c r="BR732" s="37"/>
      <c r="BS732" s="31"/>
    </row>
    <row r="733" spans="8:71" s="2" customFormat="1" x14ac:dyDescent="0.2">
      <c r="H733" s="5"/>
      <c r="M733" s="64"/>
      <c r="Q733" s="64"/>
      <c r="R733" s="37"/>
      <c r="S733" s="37"/>
      <c r="T733" s="37"/>
      <c r="U733" s="63"/>
      <c r="V733" s="37"/>
      <c r="Y733" s="5"/>
      <c r="AC733" s="5"/>
      <c r="AG733" s="5"/>
      <c r="AK733" s="5"/>
      <c r="AL733" s="37"/>
      <c r="AM733" s="37"/>
      <c r="AN733" s="37"/>
      <c r="AO733" s="38"/>
      <c r="AP733" s="5"/>
      <c r="AQ733" s="5"/>
      <c r="AU733" s="4"/>
      <c r="AY733" s="4"/>
      <c r="AZ733" s="37"/>
      <c r="BA733" s="37"/>
      <c r="BB733" s="37"/>
      <c r="BC733" s="39"/>
      <c r="BD733" s="37"/>
      <c r="BG733" s="4"/>
      <c r="BK733" s="4"/>
      <c r="BL733" s="37"/>
      <c r="BM733" s="37"/>
      <c r="BN733" s="37"/>
      <c r="BO733" s="39"/>
      <c r="BP733" s="37"/>
      <c r="BQ733" s="37"/>
      <c r="BR733" s="37"/>
      <c r="BS733" s="31"/>
    </row>
    <row r="734" spans="8:71" s="2" customFormat="1" x14ac:dyDescent="0.2">
      <c r="H734" s="5"/>
      <c r="M734" s="64"/>
      <c r="Q734" s="64"/>
      <c r="R734" s="37"/>
      <c r="S734" s="37"/>
      <c r="T734" s="37"/>
      <c r="U734" s="63"/>
      <c r="V734" s="37"/>
      <c r="Y734" s="5"/>
      <c r="AC734" s="5"/>
      <c r="AG734" s="5"/>
      <c r="AK734" s="5"/>
      <c r="AL734" s="37"/>
      <c r="AM734" s="37"/>
      <c r="AN734" s="37"/>
      <c r="AO734" s="38"/>
      <c r="AP734" s="5"/>
      <c r="AQ734" s="5"/>
      <c r="AU734" s="4"/>
      <c r="AY734" s="4"/>
      <c r="AZ734" s="37"/>
      <c r="BA734" s="37"/>
      <c r="BB734" s="37"/>
      <c r="BC734" s="39"/>
      <c r="BD734" s="37"/>
      <c r="BG734" s="4"/>
      <c r="BK734" s="4"/>
      <c r="BL734" s="37"/>
      <c r="BM734" s="37"/>
      <c r="BN734" s="37"/>
      <c r="BO734" s="39"/>
      <c r="BP734" s="37"/>
      <c r="BQ734" s="37"/>
      <c r="BR734" s="37"/>
      <c r="BS734" s="31"/>
    </row>
    <row r="735" spans="8:71" s="2" customFormat="1" x14ac:dyDescent="0.2">
      <c r="H735" s="5"/>
      <c r="M735" s="64"/>
      <c r="Q735" s="64"/>
      <c r="R735" s="37"/>
      <c r="S735" s="37"/>
      <c r="T735" s="37"/>
      <c r="U735" s="63"/>
      <c r="V735" s="37"/>
      <c r="Y735" s="5"/>
      <c r="AC735" s="5"/>
      <c r="AG735" s="5"/>
      <c r="AK735" s="5"/>
      <c r="AL735" s="37"/>
      <c r="AM735" s="37"/>
      <c r="AN735" s="37"/>
      <c r="AO735" s="38"/>
      <c r="AP735" s="5"/>
      <c r="AQ735" s="5"/>
      <c r="AU735" s="4"/>
      <c r="AY735" s="4"/>
      <c r="AZ735" s="37"/>
      <c r="BA735" s="37"/>
      <c r="BB735" s="37"/>
      <c r="BC735" s="39"/>
      <c r="BD735" s="37"/>
      <c r="BG735" s="4"/>
      <c r="BK735" s="4"/>
      <c r="BL735" s="37"/>
      <c r="BM735" s="37"/>
      <c r="BN735" s="37"/>
      <c r="BO735" s="39"/>
      <c r="BP735" s="37"/>
      <c r="BQ735" s="37"/>
      <c r="BR735" s="37"/>
      <c r="BS735" s="31"/>
    </row>
    <row r="736" spans="8:71" s="2" customFormat="1" x14ac:dyDescent="0.2">
      <c r="H736" s="5"/>
      <c r="M736" s="64"/>
      <c r="Q736" s="64"/>
      <c r="R736" s="37"/>
      <c r="S736" s="37"/>
      <c r="T736" s="37"/>
      <c r="U736" s="63"/>
      <c r="V736" s="37"/>
      <c r="Y736" s="5"/>
      <c r="AC736" s="5"/>
      <c r="AG736" s="5"/>
      <c r="AK736" s="5"/>
      <c r="AL736" s="37"/>
      <c r="AM736" s="37"/>
      <c r="AN736" s="37"/>
      <c r="AO736" s="38"/>
      <c r="AP736" s="5"/>
      <c r="AQ736" s="5"/>
      <c r="AU736" s="4"/>
      <c r="AY736" s="4"/>
      <c r="AZ736" s="37"/>
      <c r="BA736" s="37"/>
      <c r="BB736" s="37"/>
      <c r="BC736" s="39"/>
      <c r="BD736" s="37"/>
      <c r="BG736" s="4"/>
      <c r="BK736" s="4"/>
      <c r="BL736" s="37"/>
      <c r="BM736" s="37"/>
      <c r="BN736" s="37"/>
      <c r="BO736" s="39"/>
      <c r="BP736" s="37"/>
      <c r="BQ736" s="37"/>
      <c r="BR736" s="37"/>
      <c r="BS736" s="31"/>
    </row>
    <row r="737" spans="8:71" s="2" customFormat="1" x14ac:dyDescent="0.2">
      <c r="H737" s="5"/>
      <c r="M737" s="64"/>
      <c r="Q737" s="64"/>
      <c r="R737" s="37"/>
      <c r="S737" s="37"/>
      <c r="T737" s="37"/>
      <c r="U737" s="63"/>
      <c r="V737" s="37"/>
      <c r="Y737" s="5"/>
      <c r="AC737" s="5"/>
      <c r="AG737" s="5"/>
      <c r="AK737" s="5"/>
      <c r="AL737" s="37"/>
      <c r="AM737" s="37"/>
      <c r="AN737" s="37"/>
      <c r="AO737" s="38"/>
      <c r="AP737" s="5"/>
      <c r="AQ737" s="5"/>
      <c r="AU737" s="4"/>
      <c r="AY737" s="4"/>
      <c r="AZ737" s="37"/>
      <c r="BA737" s="37"/>
      <c r="BB737" s="37"/>
      <c r="BC737" s="39"/>
      <c r="BD737" s="37"/>
      <c r="BG737" s="4"/>
      <c r="BK737" s="4"/>
      <c r="BL737" s="37"/>
      <c r="BM737" s="37"/>
      <c r="BN737" s="37"/>
      <c r="BO737" s="39"/>
      <c r="BP737" s="37"/>
      <c r="BQ737" s="37"/>
      <c r="BR737" s="37"/>
      <c r="BS737" s="31"/>
    </row>
    <row r="738" spans="8:71" s="2" customFormat="1" x14ac:dyDescent="0.2">
      <c r="H738" s="5"/>
      <c r="M738" s="64"/>
      <c r="Q738" s="64"/>
      <c r="R738" s="37"/>
      <c r="S738" s="37"/>
      <c r="T738" s="37"/>
      <c r="U738" s="63"/>
      <c r="V738" s="37"/>
      <c r="Y738" s="5"/>
      <c r="AC738" s="5"/>
      <c r="AG738" s="5"/>
      <c r="AK738" s="5"/>
      <c r="AL738" s="37"/>
      <c r="AM738" s="37"/>
      <c r="AN738" s="37"/>
      <c r="AO738" s="38"/>
      <c r="AP738" s="5"/>
      <c r="AQ738" s="5"/>
      <c r="AU738" s="4"/>
      <c r="AY738" s="4"/>
      <c r="AZ738" s="37"/>
      <c r="BA738" s="37"/>
      <c r="BB738" s="37"/>
      <c r="BC738" s="39"/>
      <c r="BD738" s="37"/>
      <c r="BG738" s="4"/>
      <c r="BK738" s="4"/>
      <c r="BL738" s="37"/>
      <c r="BM738" s="37"/>
      <c r="BN738" s="37"/>
      <c r="BO738" s="39"/>
      <c r="BP738" s="37"/>
      <c r="BQ738" s="37"/>
      <c r="BR738" s="37"/>
      <c r="BS738" s="31"/>
    </row>
    <row r="739" spans="8:71" s="2" customFormat="1" x14ac:dyDescent="0.2">
      <c r="H739" s="5"/>
      <c r="M739" s="64"/>
      <c r="Q739" s="64"/>
      <c r="R739" s="37"/>
      <c r="S739" s="37"/>
      <c r="T739" s="37"/>
      <c r="U739" s="63"/>
      <c r="V739" s="37"/>
      <c r="Y739" s="5"/>
      <c r="AC739" s="5"/>
      <c r="AG739" s="5"/>
      <c r="AK739" s="5"/>
      <c r="AL739" s="37"/>
      <c r="AM739" s="37"/>
      <c r="AN739" s="37"/>
      <c r="AO739" s="38"/>
      <c r="AP739" s="5"/>
      <c r="AQ739" s="5"/>
      <c r="AU739" s="4"/>
      <c r="AY739" s="4"/>
      <c r="AZ739" s="37"/>
      <c r="BA739" s="37"/>
      <c r="BB739" s="37"/>
      <c r="BC739" s="39"/>
      <c r="BD739" s="37"/>
      <c r="BG739" s="4"/>
      <c r="BK739" s="4"/>
      <c r="BL739" s="37"/>
      <c r="BM739" s="37"/>
      <c r="BN739" s="37"/>
      <c r="BO739" s="39"/>
      <c r="BP739" s="37"/>
      <c r="BQ739" s="37"/>
      <c r="BR739" s="37"/>
      <c r="BS739" s="31"/>
    </row>
    <row r="740" spans="8:71" s="2" customFormat="1" x14ac:dyDescent="0.2">
      <c r="H740" s="5"/>
      <c r="M740" s="64"/>
      <c r="Q740" s="64"/>
      <c r="R740" s="37"/>
      <c r="S740" s="37"/>
      <c r="T740" s="37"/>
      <c r="U740" s="63"/>
      <c r="V740" s="37"/>
      <c r="Y740" s="5"/>
      <c r="AC740" s="5"/>
      <c r="AG740" s="5"/>
      <c r="AK740" s="5"/>
      <c r="AL740" s="37"/>
      <c r="AM740" s="37"/>
      <c r="AN740" s="37"/>
      <c r="AO740" s="38"/>
      <c r="AP740" s="5"/>
      <c r="AQ740" s="5"/>
      <c r="AU740" s="4"/>
      <c r="AY740" s="4"/>
      <c r="AZ740" s="37"/>
      <c r="BA740" s="37"/>
      <c r="BB740" s="37"/>
      <c r="BC740" s="39"/>
      <c r="BD740" s="37"/>
      <c r="BG740" s="4"/>
      <c r="BK740" s="4"/>
      <c r="BL740" s="37"/>
      <c r="BM740" s="37"/>
      <c r="BN740" s="37"/>
      <c r="BO740" s="39"/>
      <c r="BP740" s="37"/>
      <c r="BQ740" s="37"/>
      <c r="BR740" s="37"/>
      <c r="BS740" s="31"/>
    </row>
    <row r="741" spans="8:71" s="2" customFormat="1" x14ac:dyDescent="0.2">
      <c r="H741" s="5"/>
      <c r="M741" s="64"/>
      <c r="Q741" s="64"/>
      <c r="R741" s="37"/>
      <c r="S741" s="37"/>
      <c r="T741" s="37"/>
      <c r="U741" s="63"/>
      <c r="V741" s="37"/>
      <c r="Y741" s="5"/>
      <c r="AC741" s="5"/>
      <c r="AG741" s="5"/>
      <c r="AK741" s="5"/>
      <c r="AL741" s="37"/>
      <c r="AM741" s="37"/>
      <c r="AN741" s="37"/>
      <c r="AO741" s="38"/>
      <c r="AP741" s="5"/>
      <c r="AQ741" s="5"/>
      <c r="AU741" s="4"/>
      <c r="AY741" s="4"/>
      <c r="AZ741" s="37"/>
      <c r="BA741" s="37"/>
      <c r="BB741" s="37"/>
      <c r="BC741" s="39"/>
      <c r="BD741" s="37"/>
      <c r="BG741" s="4"/>
      <c r="BK741" s="4"/>
      <c r="BL741" s="37"/>
      <c r="BM741" s="37"/>
      <c r="BN741" s="37"/>
      <c r="BO741" s="39"/>
      <c r="BP741" s="37"/>
      <c r="BQ741" s="37"/>
      <c r="BR741" s="37"/>
      <c r="BS741" s="31"/>
    </row>
    <row r="742" spans="8:71" s="2" customFormat="1" x14ac:dyDescent="0.2">
      <c r="H742" s="5"/>
      <c r="M742" s="64"/>
      <c r="Q742" s="64"/>
      <c r="R742" s="37"/>
      <c r="S742" s="37"/>
      <c r="T742" s="37"/>
      <c r="U742" s="63"/>
      <c r="V742" s="37"/>
      <c r="Y742" s="5"/>
      <c r="AC742" s="5"/>
      <c r="AG742" s="5"/>
      <c r="AK742" s="5"/>
      <c r="AL742" s="37"/>
      <c r="AM742" s="37"/>
      <c r="AN742" s="37"/>
      <c r="AO742" s="38"/>
      <c r="AP742" s="5"/>
      <c r="AQ742" s="5"/>
      <c r="AU742" s="4"/>
      <c r="AY742" s="4"/>
      <c r="AZ742" s="37"/>
      <c r="BA742" s="37"/>
      <c r="BB742" s="37"/>
      <c r="BC742" s="39"/>
      <c r="BD742" s="37"/>
      <c r="BG742" s="4"/>
      <c r="BK742" s="4"/>
      <c r="BL742" s="37"/>
      <c r="BM742" s="37"/>
      <c r="BN742" s="37"/>
      <c r="BO742" s="39"/>
      <c r="BP742" s="37"/>
      <c r="BQ742" s="37"/>
      <c r="BR742" s="37"/>
      <c r="BS742" s="31"/>
    </row>
    <row r="743" spans="8:71" s="2" customFormat="1" x14ac:dyDescent="0.2">
      <c r="H743" s="5"/>
      <c r="M743" s="64"/>
      <c r="Q743" s="64"/>
      <c r="R743" s="37"/>
      <c r="S743" s="37"/>
      <c r="T743" s="37"/>
      <c r="U743" s="63"/>
      <c r="V743" s="37"/>
      <c r="Y743" s="5"/>
      <c r="AC743" s="5"/>
      <c r="AG743" s="5"/>
      <c r="AK743" s="5"/>
      <c r="AL743" s="37"/>
      <c r="AM743" s="37"/>
      <c r="AN743" s="37"/>
      <c r="AO743" s="38"/>
      <c r="AP743" s="5"/>
      <c r="AQ743" s="5"/>
      <c r="AU743" s="4"/>
      <c r="AY743" s="4"/>
      <c r="AZ743" s="37"/>
      <c r="BA743" s="37"/>
      <c r="BB743" s="37"/>
      <c r="BC743" s="39"/>
      <c r="BD743" s="37"/>
      <c r="BG743" s="4"/>
      <c r="BK743" s="4"/>
      <c r="BL743" s="37"/>
      <c r="BM743" s="37"/>
      <c r="BN743" s="37"/>
      <c r="BO743" s="39"/>
      <c r="BP743" s="37"/>
      <c r="BQ743" s="37"/>
      <c r="BR743" s="37"/>
      <c r="BS743" s="31"/>
    </row>
    <row r="744" spans="8:71" s="2" customFormat="1" x14ac:dyDescent="0.2">
      <c r="H744" s="5"/>
      <c r="M744" s="64"/>
      <c r="Q744" s="64"/>
      <c r="R744" s="37"/>
      <c r="S744" s="37"/>
      <c r="T744" s="37"/>
      <c r="U744" s="63"/>
      <c r="V744" s="37"/>
      <c r="Y744" s="5"/>
      <c r="AC744" s="5"/>
      <c r="AG744" s="5"/>
      <c r="AK744" s="5"/>
      <c r="AL744" s="37"/>
      <c r="AM744" s="37"/>
      <c r="AN744" s="37"/>
      <c r="AO744" s="38"/>
      <c r="AP744" s="5"/>
      <c r="AQ744" s="5"/>
      <c r="AU744" s="4"/>
      <c r="AY744" s="4"/>
      <c r="AZ744" s="37"/>
      <c r="BA744" s="37"/>
      <c r="BB744" s="37"/>
      <c r="BC744" s="39"/>
      <c r="BD744" s="37"/>
      <c r="BG744" s="4"/>
      <c r="BK744" s="4"/>
      <c r="BL744" s="37"/>
      <c r="BM744" s="37"/>
      <c r="BN744" s="37"/>
      <c r="BO744" s="39"/>
      <c r="BP744" s="37"/>
      <c r="BQ744" s="37"/>
      <c r="BR744" s="37"/>
      <c r="BS744" s="31"/>
    </row>
    <row r="745" spans="8:71" s="2" customFormat="1" x14ac:dyDescent="0.2">
      <c r="H745" s="5"/>
      <c r="M745" s="64"/>
      <c r="Q745" s="64"/>
      <c r="R745" s="37"/>
      <c r="S745" s="37"/>
      <c r="T745" s="37"/>
      <c r="U745" s="63"/>
      <c r="V745" s="37"/>
      <c r="Y745" s="5"/>
      <c r="AC745" s="5"/>
      <c r="AG745" s="5"/>
      <c r="AK745" s="5"/>
      <c r="AL745" s="37"/>
      <c r="AM745" s="37"/>
      <c r="AN745" s="37"/>
      <c r="AO745" s="38"/>
      <c r="AP745" s="5"/>
      <c r="AQ745" s="5"/>
      <c r="AU745" s="4"/>
      <c r="AY745" s="4"/>
      <c r="AZ745" s="37"/>
      <c r="BA745" s="37"/>
      <c r="BB745" s="37"/>
      <c r="BC745" s="39"/>
      <c r="BD745" s="37"/>
      <c r="BG745" s="4"/>
      <c r="BK745" s="4"/>
      <c r="BL745" s="37"/>
      <c r="BM745" s="37"/>
      <c r="BN745" s="37"/>
      <c r="BO745" s="39"/>
      <c r="BP745" s="37"/>
      <c r="BQ745" s="37"/>
      <c r="BR745" s="37"/>
      <c r="BS745" s="31"/>
    </row>
    <row r="746" spans="8:71" s="2" customFormat="1" x14ac:dyDescent="0.2">
      <c r="H746" s="5"/>
      <c r="M746" s="64"/>
      <c r="Q746" s="64"/>
      <c r="R746" s="37"/>
      <c r="S746" s="37"/>
      <c r="T746" s="37"/>
      <c r="U746" s="63"/>
      <c r="V746" s="37"/>
      <c r="Y746" s="5"/>
      <c r="AC746" s="5"/>
      <c r="AG746" s="5"/>
      <c r="AK746" s="5"/>
      <c r="AL746" s="37"/>
      <c r="AM746" s="37"/>
      <c r="AN746" s="37"/>
      <c r="AO746" s="38"/>
      <c r="AP746" s="5"/>
      <c r="AQ746" s="5"/>
      <c r="AU746" s="4"/>
      <c r="AY746" s="4"/>
      <c r="AZ746" s="37"/>
      <c r="BA746" s="37"/>
      <c r="BB746" s="37"/>
      <c r="BC746" s="39"/>
      <c r="BD746" s="37"/>
      <c r="BG746" s="4"/>
      <c r="BK746" s="4"/>
      <c r="BL746" s="37"/>
      <c r="BM746" s="37"/>
      <c r="BN746" s="37"/>
      <c r="BO746" s="39"/>
      <c r="BP746" s="37"/>
      <c r="BQ746" s="37"/>
      <c r="BR746" s="37"/>
      <c r="BS746" s="31"/>
    </row>
    <row r="747" spans="8:71" s="2" customFormat="1" x14ac:dyDescent="0.2">
      <c r="H747" s="5"/>
      <c r="M747" s="64"/>
      <c r="Q747" s="64"/>
      <c r="R747" s="37"/>
      <c r="S747" s="37"/>
      <c r="T747" s="37"/>
      <c r="U747" s="63"/>
      <c r="V747" s="37"/>
      <c r="Y747" s="5"/>
      <c r="AC747" s="5"/>
      <c r="AG747" s="5"/>
      <c r="AK747" s="5"/>
      <c r="AL747" s="37"/>
      <c r="AM747" s="37"/>
      <c r="AN747" s="37"/>
      <c r="AO747" s="38"/>
      <c r="AP747" s="5"/>
      <c r="AQ747" s="5"/>
      <c r="AU747" s="4"/>
      <c r="AY747" s="4"/>
      <c r="AZ747" s="37"/>
      <c r="BA747" s="37"/>
      <c r="BB747" s="37"/>
      <c r="BC747" s="39"/>
      <c r="BD747" s="37"/>
      <c r="BG747" s="4"/>
      <c r="BK747" s="4"/>
      <c r="BL747" s="37"/>
      <c r="BM747" s="37"/>
      <c r="BN747" s="37"/>
      <c r="BO747" s="39"/>
      <c r="BP747" s="37"/>
      <c r="BQ747" s="37"/>
      <c r="BR747" s="37"/>
      <c r="BS747" s="31"/>
    </row>
    <row r="748" spans="8:71" s="2" customFormat="1" x14ac:dyDescent="0.2">
      <c r="H748" s="5"/>
      <c r="M748" s="64"/>
      <c r="Q748" s="64"/>
      <c r="R748" s="37"/>
      <c r="S748" s="37"/>
      <c r="T748" s="37"/>
      <c r="U748" s="63"/>
      <c r="V748" s="37"/>
      <c r="Y748" s="5"/>
      <c r="AC748" s="5"/>
      <c r="AG748" s="5"/>
      <c r="AK748" s="5"/>
      <c r="AL748" s="37"/>
      <c r="AM748" s="37"/>
      <c r="AN748" s="37"/>
      <c r="AO748" s="38"/>
      <c r="AP748" s="5"/>
      <c r="AQ748" s="5"/>
      <c r="AU748" s="4"/>
      <c r="AY748" s="4"/>
      <c r="AZ748" s="37"/>
      <c r="BA748" s="37"/>
      <c r="BB748" s="37"/>
      <c r="BC748" s="39"/>
      <c r="BD748" s="37"/>
      <c r="BG748" s="4"/>
      <c r="BK748" s="4"/>
      <c r="BL748" s="37"/>
      <c r="BM748" s="37"/>
      <c r="BN748" s="37"/>
      <c r="BO748" s="39"/>
      <c r="BP748" s="37"/>
      <c r="BQ748" s="37"/>
      <c r="BR748" s="37"/>
      <c r="BS748" s="31"/>
    </row>
    <row r="749" spans="8:71" s="2" customFormat="1" x14ac:dyDescent="0.2">
      <c r="H749" s="5"/>
      <c r="M749" s="64"/>
      <c r="Q749" s="64"/>
      <c r="R749" s="37"/>
      <c r="S749" s="37"/>
      <c r="T749" s="37"/>
      <c r="U749" s="63"/>
      <c r="V749" s="37"/>
      <c r="Y749" s="5"/>
      <c r="AC749" s="5"/>
      <c r="AG749" s="5"/>
      <c r="AK749" s="5"/>
      <c r="AL749" s="37"/>
      <c r="AM749" s="37"/>
      <c r="AN749" s="37"/>
      <c r="AO749" s="38"/>
      <c r="AP749" s="5"/>
      <c r="AQ749" s="5"/>
      <c r="AU749" s="4"/>
      <c r="AY749" s="4"/>
      <c r="AZ749" s="37"/>
      <c r="BA749" s="37"/>
      <c r="BB749" s="37"/>
      <c r="BC749" s="39"/>
      <c r="BD749" s="37"/>
      <c r="BG749" s="4"/>
      <c r="BK749" s="4"/>
      <c r="BL749" s="37"/>
      <c r="BM749" s="37"/>
      <c r="BN749" s="37"/>
      <c r="BO749" s="39"/>
      <c r="BP749" s="37"/>
      <c r="BQ749" s="37"/>
      <c r="BR749" s="37"/>
      <c r="BS749" s="31"/>
    </row>
    <row r="750" spans="8:71" s="2" customFormat="1" x14ac:dyDescent="0.2">
      <c r="H750" s="5"/>
      <c r="M750" s="64"/>
      <c r="Q750" s="64"/>
      <c r="R750" s="37"/>
      <c r="S750" s="37"/>
      <c r="T750" s="37"/>
      <c r="U750" s="63"/>
      <c r="V750" s="37"/>
      <c r="Y750" s="5"/>
      <c r="AC750" s="5"/>
      <c r="AG750" s="5"/>
      <c r="AK750" s="5"/>
      <c r="AL750" s="37"/>
      <c r="AM750" s="37"/>
      <c r="AN750" s="37"/>
      <c r="AO750" s="38"/>
      <c r="AP750" s="5"/>
      <c r="AQ750" s="5"/>
      <c r="AU750" s="4"/>
      <c r="AY750" s="4"/>
      <c r="AZ750" s="37"/>
      <c r="BA750" s="37"/>
      <c r="BB750" s="37"/>
      <c r="BC750" s="39"/>
      <c r="BD750" s="37"/>
      <c r="BG750" s="4"/>
      <c r="BK750" s="4"/>
      <c r="BL750" s="37"/>
      <c r="BM750" s="37"/>
      <c r="BN750" s="37"/>
      <c r="BO750" s="39"/>
      <c r="BP750" s="37"/>
      <c r="BQ750" s="37"/>
      <c r="BR750" s="37"/>
      <c r="BS750" s="31"/>
    </row>
    <row r="751" spans="8:71" s="2" customFormat="1" x14ac:dyDescent="0.2">
      <c r="H751" s="5"/>
      <c r="M751" s="64"/>
      <c r="Q751" s="64"/>
      <c r="R751" s="37"/>
      <c r="S751" s="37"/>
      <c r="T751" s="37"/>
      <c r="U751" s="63"/>
      <c r="V751" s="37"/>
      <c r="Y751" s="5"/>
      <c r="AC751" s="5"/>
      <c r="AG751" s="5"/>
      <c r="AK751" s="5"/>
      <c r="AL751" s="37"/>
      <c r="AM751" s="37"/>
      <c r="AN751" s="37"/>
      <c r="AO751" s="38"/>
      <c r="AP751" s="5"/>
      <c r="AQ751" s="5"/>
      <c r="AU751" s="4"/>
      <c r="AY751" s="4"/>
      <c r="AZ751" s="37"/>
      <c r="BA751" s="37"/>
      <c r="BB751" s="37"/>
      <c r="BC751" s="39"/>
      <c r="BD751" s="37"/>
      <c r="BG751" s="4"/>
      <c r="BK751" s="4"/>
      <c r="BL751" s="37"/>
      <c r="BM751" s="37"/>
      <c r="BN751" s="37"/>
      <c r="BO751" s="39"/>
      <c r="BP751" s="37"/>
      <c r="BQ751" s="37"/>
      <c r="BR751" s="37"/>
      <c r="BS751" s="31"/>
    </row>
    <row r="752" spans="8:71" s="2" customFormat="1" x14ac:dyDescent="0.2">
      <c r="H752" s="5"/>
      <c r="M752" s="64"/>
      <c r="Q752" s="64"/>
      <c r="R752" s="37"/>
      <c r="S752" s="37"/>
      <c r="T752" s="37"/>
      <c r="U752" s="63"/>
      <c r="V752" s="37"/>
      <c r="Y752" s="5"/>
      <c r="AC752" s="5"/>
      <c r="AG752" s="5"/>
      <c r="AK752" s="5"/>
      <c r="AL752" s="37"/>
      <c r="AM752" s="37"/>
      <c r="AN752" s="37"/>
      <c r="AO752" s="38"/>
      <c r="AP752" s="5"/>
      <c r="AQ752" s="5"/>
      <c r="AU752" s="4"/>
      <c r="AY752" s="4"/>
      <c r="AZ752" s="37"/>
      <c r="BA752" s="37"/>
      <c r="BB752" s="37"/>
      <c r="BC752" s="39"/>
      <c r="BD752" s="37"/>
      <c r="BG752" s="4"/>
      <c r="BK752" s="4"/>
      <c r="BL752" s="37"/>
      <c r="BM752" s="37"/>
      <c r="BN752" s="37"/>
      <c r="BO752" s="39"/>
      <c r="BP752" s="37"/>
      <c r="BQ752" s="37"/>
      <c r="BR752" s="37"/>
      <c r="BS752" s="31"/>
    </row>
    <row r="753" spans="8:71" s="2" customFormat="1" x14ac:dyDescent="0.2">
      <c r="H753" s="5"/>
      <c r="M753" s="64"/>
      <c r="Q753" s="64"/>
      <c r="R753" s="37"/>
      <c r="S753" s="37"/>
      <c r="T753" s="37"/>
      <c r="U753" s="63"/>
      <c r="V753" s="37"/>
      <c r="Y753" s="5"/>
      <c r="AC753" s="5"/>
      <c r="AG753" s="5"/>
      <c r="AK753" s="5"/>
      <c r="AL753" s="37"/>
      <c r="AM753" s="37"/>
      <c r="AN753" s="37"/>
      <c r="AO753" s="38"/>
      <c r="AP753" s="5"/>
      <c r="AQ753" s="5"/>
      <c r="AU753" s="4"/>
      <c r="AY753" s="4"/>
      <c r="AZ753" s="37"/>
      <c r="BA753" s="37"/>
      <c r="BB753" s="37"/>
      <c r="BC753" s="39"/>
      <c r="BD753" s="37"/>
      <c r="BG753" s="4"/>
      <c r="BK753" s="4"/>
      <c r="BL753" s="37"/>
      <c r="BM753" s="37"/>
      <c r="BN753" s="37"/>
      <c r="BO753" s="39"/>
      <c r="BP753" s="37"/>
      <c r="BQ753" s="37"/>
      <c r="BR753" s="37"/>
      <c r="BS753" s="31"/>
    </row>
    <row r="754" spans="8:71" s="2" customFormat="1" x14ac:dyDescent="0.2">
      <c r="H754" s="5"/>
      <c r="M754" s="64"/>
      <c r="Q754" s="64"/>
      <c r="R754" s="37"/>
      <c r="S754" s="37"/>
      <c r="T754" s="37"/>
      <c r="U754" s="63"/>
      <c r="V754" s="37"/>
      <c r="Y754" s="5"/>
      <c r="AC754" s="5"/>
      <c r="AG754" s="5"/>
      <c r="AK754" s="5"/>
      <c r="AL754" s="37"/>
      <c r="AM754" s="37"/>
      <c r="AN754" s="37"/>
      <c r="AO754" s="38"/>
      <c r="AP754" s="5"/>
      <c r="AQ754" s="5"/>
      <c r="AU754" s="4"/>
      <c r="AY754" s="4"/>
      <c r="AZ754" s="37"/>
      <c r="BA754" s="37"/>
      <c r="BB754" s="37"/>
      <c r="BC754" s="39"/>
      <c r="BD754" s="37"/>
      <c r="BG754" s="4"/>
      <c r="BK754" s="4"/>
      <c r="BL754" s="37"/>
      <c r="BM754" s="37"/>
      <c r="BN754" s="37"/>
      <c r="BO754" s="39"/>
      <c r="BP754" s="37"/>
      <c r="BQ754" s="37"/>
      <c r="BR754" s="37"/>
      <c r="BS754" s="31"/>
    </row>
    <row r="755" spans="8:71" s="2" customFormat="1" x14ac:dyDescent="0.2">
      <c r="H755" s="5"/>
      <c r="M755" s="64"/>
      <c r="Q755" s="64"/>
      <c r="R755" s="37"/>
      <c r="S755" s="37"/>
      <c r="T755" s="37"/>
      <c r="U755" s="63"/>
      <c r="V755" s="37"/>
      <c r="Y755" s="5"/>
      <c r="AC755" s="5"/>
      <c r="AG755" s="5"/>
      <c r="AK755" s="5"/>
      <c r="AL755" s="37"/>
      <c r="AM755" s="37"/>
      <c r="AN755" s="37"/>
      <c r="AO755" s="38"/>
      <c r="AP755" s="5"/>
      <c r="AQ755" s="5"/>
      <c r="AU755" s="4"/>
      <c r="AY755" s="4"/>
      <c r="AZ755" s="37"/>
      <c r="BA755" s="37"/>
      <c r="BB755" s="37"/>
      <c r="BC755" s="39"/>
      <c r="BD755" s="37"/>
      <c r="BG755" s="4"/>
      <c r="BK755" s="4"/>
      <c r="BL755" s="37"/>
      <c r="BM755" s="37"/>
      <c r="BN755" s="37"/>
      <c r="BO755" s="39"/>
      <c r="BP755" s="37"/>
      <c r="BQ755" s="37"/>
      <c r="BR755" s="37"/>
      <c r="BS755" s="31"/>
    </row>
    <row r="756" spans="8:71" s="2" customFormat="1" x14ac:dyDescent="0.2">
      <c r="H756" s="5"/>
      <c r="M756" s="64"/>
      <c r="Q756" s="64"/>
      <c r="R756" s="37"/>
      <c r="S756" s="37"/>
      <c r="T756" s="37"/>
      <c r="U756" s="63"/>
      <c r="V756" s="37"/>
      <c r="Y756" s="5"/>
      <c r="AC756" s="5"/>
      <c r="AG756" s="5"/>
      <c r="AK756" s="5"/>
      <c r="AL756" s="37"/>
      <c r="AM756" s="37"/>
      <c r="AN756" s="37"/>
      <c r="AO756" s="38"/>
      <c r="AP756" s="5"/>
      <c r="AQ756" s="5"/>
      <c r="AU756" s="4"/>
      <c r="AY756" s="4"/>
      <c r="AZ756" s="37"/>
      <c r="BA756" s="37"/>
      <c r="BB756" s="37"/>
      <c r="BC756" s="39"/>
      <c r="BD756" s="37"/>
      <c r="BG756" s="4"/>
      <c r="BK756" s="4"/>
      <c r="BL756" s="37"/>
      <c r="BM756" s="37"/>
      <c r="BN756" s="37"/>
      <c r="BO756" s="39"/>
      <c r="BP756" s="37"/>
      <c r="BQ756" s="37"/>
      <c r="BR756" s="37"/>
      <c r="BS756" s="31"/>
    </row>
    <row r="757" spans="8:71" s="2" customFormat="1" x14ac:dyDescent="0.2">
      <c r="H757" s="5"/>
      <c r="M757" s="64"/>
      <c r="Q757" s="64"/>
      <c r="R757" s="37"/>
      <c r="S757" s="37"/>
      <c r="T757" s="37"/>
      <c r="U757" s="63"/>
      <c r="V757" s="37"/>
      <c r="Y757" s="5"/>
      <c r="AC757" s="5"/>
      <c r="AG757" s="5"/>
      <c r="AK757" s="5"/>
      <c r="AL757" s="37"/>
      <c r="AM757" s="37"/>
      <c r="AN757" s="37"/>
      <c r="AO757" s="38"/>
      <c r="AP757" s="5"/>
      <c r="AQ757" s="5"/>
      <c r="AU757" s="4"/>
      <c r="AY757" s="4"/>
      <c r="AZ757" s="37"/>
      <c r="BA757" s="37"/>
      <c r="BB757" s="37"/>
      <c r="BC757" s="39"/>
      <c r="BD757" s="37"/>
      <c r="BG757" s="4"/>
      <c r="BK757" s="4"/>
      <c r="BL757" s="37"/>
      <c r="BM757" s="37"/>
      <c r="BN757" s="37"/>
      <c r="BO757" s="39"/>
      <c r="BP757" s="37"/>
      <c r="BQ757" s="37"/>
      <c r="BR757" s="37"/>
      <c r="BS757" s="31"/>
    </row>
    <row r="758" spans="8:71" s="2" customFormat="1" x14ac:dyDescent="0.2">
      <c r="H758" s="5"/>
      <c r="M758" s="64"/>
      <c r="Q758" s="64"/>
      <c r="R758" s="37"/>
      <c r="S758" s="37"/>
      <c r="T758" s="37"/>
      <c r="U758" s="63"/>
      <c r="V758" s="37"/>
      <c r="Y758" s="5"/>
      <c r="AC758" s="5"/>
      <c r="AG758" s="5"/>
      <c r="AK758" s="5"/>
      <c r="AL758" s="37"/>
      <c r="AM758" s="37"/>
      <c r="AN758" s="37"/>
      <c r="AO758" s="38"/>
      <c r="AP758" s="5"/>
      <c r="AQ758" s="5"/>
      <c r="AU758" s="4"/>
      <c r="AY758" s="4"/>
      <c r="AZ758" s="37"/>
      <c r="BA758" s="37"/>
      <c r="BB758" s="37"/>
      <c r="BC758" s="39"/>
      <c r="BD758" s="37"/>
      <c r="BG758" s="4"/>
      <c r="BK758" s="4"/>
      <c r="BL758" s="37"/>
      <c r="BM758" s="37"/>
      <c r="BN758" s="37"/>
      <c r="BO758" s="39"/>
      <c r="BP758" s="37"/>
      <c r="BQ758" s="37"/>
      <c r="BR758" s="37"/>
      <c r="BS758" s="31"/>
    </row>
    <row r="759" spans="8:71" s="2" customFormat="1" x14ac:dyDescent="0.2">
      <c r="H759" s="5"/>
      <c r="M759" s="64"/>
      <c r="Q759" s="64"/>
      <c r="R759" s="37"/>
      <c r="S759" s="37"/>
      <c r="T759" s="37"/>
      <c r="U759" s="63"/>
      <c r="V759" s="37"/>
      <c r="Y759" s="5"/>
      <c r="AC759" s="5"/>
      <c r="AG759" s="5"/>
      <c r="AK759" s="5"/>
      <c r="AL759" s="37"/>
      <c r="AM759" s="37"/>
      <c r="AN759" s="37"/>
      <c r="AO759" s="38"/>
      <c r="AP759" s="5"/>
      <c r="AQ759" s="5"/>
      <c r="AU759" s="4"/>
      <c r="AY759" s="4"/>
      <c r="AZ759" s="37"/>
      <c r="BA759" s="37"/>
      <c r="BB759" s="37"/>
      <c r="BC759" s="39"/>
      <c r="BD759" s="37"/>
      <c r="BG759" s="4"/>
      <c r="BK759" s="4"/>
      <c r="BL759" s="37"/>
      <c r="BM759" s="37"/>
      <c r="BN759" s="37"/>
      <c r="BO759" s="39"/>
      <c r="BP759" s="37"/>
      <c r="BQ759" s="37"/>
      <c r="BR759" s="37"/>
      <c r="BS759" s="31"/>
    </row>
    <row r="760" spans="8:71" s="2" customFormat="1" x14ac:dyDescent="0.2">
      <c r="H760" s="5"/>
      <c r="M760" s="64"/>
      <c r="Q760" s="64"/>
      <c r="R760" s="37"/>
      <c r="S760" s="37"/>
      <c r="T760" s="37"/>
      <c r="U760" s="63"/>
      <c r="V760" s="37"/>
      <c r="Y760" s="5"/>
      <c r="AC760" s="5"/>
      <c r="AG760" s="5"/>
      <c r="AK760" s="5"/>
      <c r="AL760" s="37"/>
      <c r="AM760" s="37"/>
      <c r="AN760" s="37"/>
      <c r="AO760" s="38"/>
      <c r="AP760" s="5"/>
      <c r="AQ760" s="5"/>
      <c r="AU760" s="4"/>
      <c r="AY760" s="4"/>
      <c r="AZ760" s="37"/>
      <c r="BA760" s="37"/>
      <c r="BB760" s="37"/>
      <c r="BC760" s="39"/>
      <c r="BD760" s="37"/>
      <c r="BG760" s="4"/>
      <c r="BK760" s="4"/>
      <c r="BL760" s="37"/>
      <c r="BM760" s="37"/>
      <c r="BN760" s="37"/>
      <c r="BO760" s="39"/>
      <c r="BP760" s="37"/>
      <c r="BQ760" s="37"/>
      <c r="BR760" s="37"/>
      <c r="BS760" s="31"/>
    </row>
    <row r="761" spans="8:71" s="2" customFormat="1" x14ac:dyDescent="0.2">
      <c r="H761" s="5"/>
      <c r="M761" s="64"/>
      <c r="Q761" s="64"/>
      <c r="R761" s="37"/>
      <c r="S761" s="37"/>
      <c r="T761" s="37"/>
      <c r="U761" s="63"/>
      <c r="V761" s="37"/>
      <c r="Y761" s="5"/>
      <c r="AC761" s="5"/>
      <c r="AG761" s="5"/>
      <c r="AK761" s="5"/>
      <c r="AL761" s="37"/>
      <c r="AM761" s="37"/>
      <c r="AN761" s="37"/>
      <c r="AO761" s="38"/>
      <c r="AP761" s="5"/>
      <c r="AQ761" s="5"/>
      <c r="AU761" s="4"/>
      <c r="AY761" s="4"/>
      <c r="AZ761" s="37"/>
      <c r="BA761" s="37"/>
      <c r="BB761" s="37"/>
      <c r="BC761" s="39"/>
      <c r="BD761" s="37"/>
      <c r="BG761" s="4"/>
      <c r="BK761" s="4"/>
      <c r="BL761" s="37"/>
      <c r="BM761" s="37"/>
      <c r="BN761" s="37"/>
      <c r="BO761" s="39"/>
      <c r="BP761" s="37"/>
      <c r="BQ761" s="37"/>
      <c r="BR761" s="37"/>
      <c r="BS761" s="31"/>
    </row>
    <row r="762" spans="8:71" s="2" customFormat="1" x14ac:dyDescent="0.2">
      <c r="H762" s="5"/>
      <c r="M762" s="64"/>
      <c r="Q762" s="64"/>
      <c r="R762" s="37"/>
      <c r="S762" s="37"/>
      <c r="T762" s="37"/>
      <c r="U762" s="63"/>
      <c r="V762" s="37"/>
      <c r="Y762" s="5"/>
      <c r="AC762" s="5"/>
      <c r="AG762" s="5"/>
      <c r="AK762" s="5"/>
      <c r="AL762" s="37"/>
      <c r="AM762" s="37"/>
      <c r="AN762" s="37"/>
      <c r="AO762" s="38"/>
      <c r="AP762" s="5"/>
      <c r="AQ762" s="5"/>
      <c r="AU762" s="4"/>
      <c r="AY762" s="4"/>
      <c r="AZ762" s="37"/>
      <c r="BA762" s="37"/>
      <c r="BB762" s="37"/>
      <c r="BC762" s="39"/>
      <c r="BD762" s="37"/>
      <c r="BG762" s="4"/>
      <c r="BK762" s="4"/>
      <c r="BL762" s="37"/>
      <c r="BM762" s="37"/>
      <c r="BN762" s="37"/>
      <c r="BO762" s="39"/>
      <c r="BP762" s="37"/>
      <c r="BQ762" s="37"/>
      <c r="BR762" s="37"/>
      <c r="BS762" s="31"/>
    </row>
    <row r="763" spans="8:71" s="2" customFormat="1" x14ac:dyDescent="0.2">
      <c r="H763" s="5"/>
      <c r="M763" s="64"/>
      <c r="Q763" s="64"/>
      <c r="R763" s="37"/>
      <c r="S763" s="37"/>
      <c r="T763" s="37"/>
      <c r="U763" s="63"/>
      <c r="V763" s="37"/>
      <c r="Y763" s="5"/>
      <c r="AC763" s="5"/>
      <c r="AG763" s="5"/>
      <c r="AK763" s="5"/>
      <c r="AL763" s="37"/>
      <c r="AM763" s="37"/>
      <c r="AN763" s="37"/>
      <c r="AO763" s="38"/>
      <c r="AP763" s="5"/>
      <c r="AQ763" s="5"/>
      <c r="AU763" s="4"/>
      <c r="AY763" s="4"/>
      <c r="AZ763" s="37"/>
      <c r="BA763" s="37"/>
      <c r="BB763" s="37"/>
      <c r="BC763" s="39"/>
      <c r="BD763" s="37"/>
      <c r="BG763" s="4"/>
      <c r="BK763" s="4"/>
      <c r="BL763" s="37"/>
      <c r="BM763" s="37"/>
      <c r="BN763" s="37"/>
      <c r="BO763" s="39"/>
      <c r="BP763" s="37"/>
      <c r="BQ763" s="37"/>
      <c r="BR763" s="37"/>
      <c r="BS763" s="31"/>
    </row>
    <row r="764" spans="8:71" s="2" customFormat="1" x14ac:dyDescent="0.2">
      <c r="H764" s="5"/>
      <c r="M764" s="64"/>
      <c r="Q764" s="64"/>
      <c r="R764" s="37"/>
      <c r="S764" s="37"/>
      <c r="T764" s="37"/>
      <c r="U764" s="63"/>
      <c r="V764" s="37"/>
      <c r="Y764" s="5"/>
      <c r="AC764" s="5"/>
      <c r="AG764" s="5"/>
      <c r="AK764" s="5"/>
      <c r="AL764" s="37"/>
      <c r="AM764" s="37"/>
      <c r="AN764" s="37"/>
      <c r="AO764" s="38"/>
      <c r="AP764" s="5"/>
      <c r="AQ764" s="5"/>
      <c r="AU764" s="4"/>
      <c r="AY764" s="4"/>
      <c r="AZ764" s="37"/>
      <c r="BA764" s="37"/>
      <c r="BB764" s="37"/>
      <c r="BC764" s="39"/>
      <c r="BD764" s="37"/>
      <c r="BG764" s="4"/>
      <c r="BK764" s="4"/>
      <c r="BL764" s="37"/>
      <c r="BM764" s="37"/>
      <c r="BN764" s="37"/>
      <c r="BO764" s="39"/>
      <c r="BP764" s="37"/>
      <c r="BQ764" s="37"/>
      <c r="BR764" s="37"/>
      <c r="BS764" s="31"/>
    </row>
    <row r="765" spans="8:71" s="2" customFormat="1" x14ac:dyDescent="0.2">
      <c r="H765" s="5"/>
      <c r="M765" s="64"/>
      <c r="Q765" s="64"/>
      <c r="R765" s="37"/>
      <c r="S765" s="37"/>
      <c r="T765" s="37"/>
      <c r="U765" s="63"/>
      <c r="V765" s="37"/>
      <c r="Y765" s="5"/>
      <c r="AC765" s="5"/>
      <c r="AG765" s="5"/>
      <c r="AK765" s="5"/>
      <c r="AL765" s="37"/>
      <c r="AM765" s="37"/>
      <c r="AN765" s="37"/>
      <c r="AO765" s="38"/>
      <c r="AP765" s="5"/>
      <c r="AQ765" s="5"/>
      <c r="AU765" s="4"/>
      <c r="AY765" s="4"/>
      <c r="AZ765" s="37"/>
      <c r="BA765" s="37"/>
      <c r="BB765" s="37"/>
      <c r="BC765" s="39"/>
      <c r="BD765" s="37"/>
      <c r="BG765" s="4"/>
      <c r="BK765" s="4"/>
      <c r="BL765" s="37"/>
      <c r="BM765" s="37"/>
      <c r="BN765" s="37"/>
      <c r="BO765" s="39"/>
      <c r="BP765" s="37"/>
      <c r="BQ765" s="37"/>
      <c r="BR765" s="37"/>
      <c r="BS765" s="31"/>
    </row>
    <row r="766" spans="8:71" s="2" customFormat="1" x14ac:dyDescent="0.2">
      <c r="H766" s="5"/>
      <c r="M766" s="64"/>
      <c r="Q766" s="64"/>
      <c r="R766" s="37"/>
      <c r="S766" s="37"/>
      <c r="T766" s="37"/>
      <c r="U766" s="63"/>
      <c r="V766" s="37"/>
      <c r="Y766" s="5"/>
      <c r="AC766" s="5"/>
      <c r="AG766" s="5"/>
      <c r="AK766" s="5"/>
      <c r="AL766" s="37"/>
      <c r="AM766" s="37"/>
      <c r="AN766" s="37"/>
      <c r="AO766" s="38"/>
      <c r="AP766" s="5"/>
      <c r="AQ766" s="5"/>
      <c r="AU766" s="4"/>
      <c r="AY766" s="4"/>
      <c r="AZ766" s="37"/>
      <c r="BA766" s="37"/>
      <c r="BB766" s="37"/>
      <c r="BC766" s="39"/>
      <c r="BD766" s="37"/>
      <c r="BG766" s="4"/>
      <c r="BK766" s="4"/>
      <c r="BL766" s="37"/>
      <c r="BM766" s="37"/>
      <c r="BN766" s="37"/>
      <c r="BO766" s="39"/>
      <c r="BP766" s="37"/>
      <c r="BQ766" s="37"/>
      <c r="BR766" s="37"/>
      <c r="BS766" s="31"/>
    </row>
    <row r="767" spans="8:71" s="2" customFormat="1" x14ac:dyDescent="0.2">
      <c r="H767" s="5"/>
      <c r="M767" s="64"/>
      <c r="Q767" s="64"/>
      <c r="R767" s="37"/>
      <c r="S767" s="37"/>
      <c r="T767" s="37"/>
      <c r="U767" s="63"/>
      <c r="V767" s="37"/>
      <c r="Y767" s="5"/>
      <c r="AC767" s="5"/>
      <c r="AG767" s="5"/>
      <c r="AK767" s="5"/>
      <c r="AL767" s="37"/>
      <c r="AM767" s="37"/>
      <c r="AN767" s="37"/>
      <c r="AO767" s="38"/>
      <c r="AP767" s="5"/>
      <c r="AQ767" s="5"/>
      <c r="AU767" s="4"/>
      <c r="AY767" s="4"/>
      <c r="AZ767" s="37"/>
      <c r="BA767" s="37"/>
      <c r="BB767" s="37"/>
      <c r="BC767" s="39"/>
      <c r="BD767" s="37"/>
      <c r="BG767" s="4"/>
      <c r="BK767" s="4"/>
      <c r="BL767" s="37"/>
      <c r="BM767" s="37"/>
      <c r="BN767" s="37"/>
      <c r="BO767" s="39"/>
      <c r="BP767" s="37"/>
      <c r="BQ767" s="37"/>
      <c r="BR767" s="37"/>
      <c r="BS767" s="31"/>
    </row>
    <row r="768" spans="8:71" s="2" customFormat="1" x14ac:dyDescent="0.2">
      <c r="H768" s="5"/>
      <c r="M768" s="64"/>
      <c r="Q768" s="64"/>
      <c r="R768" s="37"/>
      <c r="S768" s="37"/>
      <c r="T768" s="37"/>
      <c r="U768" s="63"/>
      <c r="V768" s="37"/>
      <c r="Y768" s="5"/>
      <c r="AC768" s="5"/>
      <c r="AG768" s="5"/>
      <c r="AK768" s="5"/>
      <c r="AL768" s="37"/>
      <c r="AM768" s="37"/>
      <c r="AN768" s="37"/>
      <c r="AO768" s="38"/>
      <c r="AP768" s="5"/>
      <c r="AQ768" s="5"/>
      <c r="AU768" s="4"/>
      <c r="AY768" s="4"/>
      <c r="AZ768" s="37"/>
      <c r="BA768" s="37"/>
      <c r="BB768" s="37"/>
      <c r="BC768" s="39"/>
      <c r="BD768" s="37"/>
      <c r="BG768" s="4"/>
      <c r="BK768" s="4"/>
      <c r="BL768" s="37"/>
      <c r="BM768" s="37"/>
      <c r="BN768" s="37"/>
      <c r="BO768" s="39"/>
      <c r="BP768" s="37"/>
      <c r="BQ768" s="37"/>
      <c r="BR768" s="37"/>
      <c r="BS768" s="31"/>
    </row>
    <row r="769" spans="8:71" s="2" customFormat="1" x14ac:dyDescent="0.2">
      <c r="H769" s="5"/>
      <c r="M769" s="64"/>
      <c r="Q769" s="64"/>
      <c r="R769" s="37"/>
      <c r="S769" s="37"/>
      <c r="T769" s="37"/>
      <c r="U769" s="63"/>
      <c r="V769" s="37"/>
      <c r="Y769" s="5"/>
      <c r="AC769" s="5"/>
      <c r="AG769" s="5"/>
      <c r="AK769" s="5"/>
      <c r="AL769" s="37"/>
      <c r="AM769" s="37"/>
      <c r="AN769" s="37"/>
      <c r="AO769" s="38"/>
      <c r="AP769" s="5"/>
      <c r="AQ769" s="5"/>
      <c r="AU769" s="4"/>
      <c r="AY769" s="4"/>
      <c r="AZ769" s="37"/>
      <c r="BA769" s="37"/>
      <c r="BB769" s="37"/>
      <c r="BC769" s="39"/>
      <c r="BD769" s="37"/>
      <c r="BG769" s="4"/>
      <c r="BK769" s="4"/>
      <c r="BL769" s="37"/>
      <c r="BM769" s="37"/>
      <c r="BN769" s="37"/>
      <c r="BO769" s="39"/>
      <c r="BP769" s="37"/>
      <c r="BQ769" s="37"/>
      <c r="BR769" s="37"/>
      <c r="BS769" s="31"/>
    </row>
    <row r="770" spans="8:71" s="2" customFormat="1" x14ac:dyDescent="0.2">
      <c r="H770" s="5"/>
      <c r="M770" s="64"/>
      <c r="Q770" s="64"/>
      <c r="R770" s="37"/>
      <c r="S770" s="37"/>
      <c r="T770" s="37"/>
      <c r="U770" s="63"/>
      <c r="V770" s="37"/>
      <c r="Y770" s="5"/>
      <c r="AC770" s="5"/>
      <c r="AG770" s="5"/>
      <c r="AK770" s="5"/>
      <c r="AL770" s="37"/>
      <c r="AM770" s="37"/>
      <c r="AN770" s="37"/>
      <c r="AO770" s="38"/>
      <c r="AP770" s="5"/>
      <c r="AQ770" s="5"/>
      <c r="AU770" s="4"/>
      <c r="AY770" s="4"/>
      <c r="AZ770" s="37"/>
      <c r="BA770" s="37"/>
      <c r="BB770" s="37"/>
      <c r="BC770" s="39"/>
      <c r="BD770" s="37"/>
      <c r="BG770" s="4"/>
      <c r="BK770" s="4"/>
      <c r="BL770" s="37"/>
      <c r="BM770" s="37"/>
      <c r="BN770" s="37"/>
      <c r="BO770" s="39"/>
      <c r="BP770" s="37"/>
      <c r="BQ770" s="37"/>
      <c r="BR770" s="37"/>
      <c r="BS770" s="31"/>
    </row>
    <row r="771" spans="8:71" s="2" customFormat="1" x14ac:dyDescent="0.2">
      <c r="H771" s="5"/>
      <c r="M771" s="64"/>
      <c r="Q771" s="64"/>
      <c r="R771" s="37"/>
      <c r="S771" s="37"/>
      <c r="T771" s="37"/>
      <c r="U771" s="63"/>
      <c r="V771" s="37"/>
      <c r="Y771" s="5"/>
      <c r="AC771" s="5"/>
      <c r="AG771" s="5"/>
      <c r="AK771" s="5"/>
      <c r="AL771" s="37"/>
      <c r="AM771" s="37"/>
      <c r="AN771" s="37"/>
      <c r="AO771" s="38"/>
      <c r="AP771" s="5"/>
      <c r="AQ771" s="5"/>
      <c r="AU771" s="4"/>
      <c r="AY771" s="4"/>
      <c r="AZ771" s="37"/>
      <c r="BA771" s="37"/>
      <c r="BB771" s="37"/>
      <c r="BC771" s="39"/>
      <c r="BD771" s="37"/>
      <c r="BG771" s="4"/>
      <c r="BK771" s="4"/>
      <c r="BL771" s="37"/>
      <c r="BM771" s="37"/>
      <c r="BN771" s="37"/>
      <c r="BO771" s="39"/>
      <c r="BP771" s="37"/>
      <c r="BQ771" s="37"/>
      <c r="BR771" s="37"/>
      <c r="BS771" s="31"/>
    </row>
    <row r="772" spans="8:71" s="2" customFormat="1" x14ac:dyDescent="0.2">
      <c r="H772" s="5"/>
      <c r="M772" s="64"/>
      <c r="Q772" s="64"/>
      <c r="R772" s="37"/>
      <c r="S772" s="37"/>
      <c r="T772" s="37"/>
      <c r="U772" s="63"/>
      <c r="V772" s="37"/>
      <c r="Y772" s="5"/>
      <c r="AC772" s="5"/>
      <c r="AG772" s="5"/>
      <c r="AK772" s="5"/>
      <c r="AL772" s="37"/>
      <c r="AM772" s="37"/>
      <c r="AN772" s="37"/>
      <c r="AO772" s="38"/>
      <c r="AP772" s="5"/>
      <c r="AQ772" s="5"/>
      <c r="AU772" s="4"/>
      <c r="AY772" s="4"/>
      <c r="AZ772" s="37"/>
      <c r="BA772" s="37"/>
      <c r="BB772" s="37"/>
      <c r="BC772" s="39"/>
      <c r="BD772" s="37"/>
      <c r="BG772" s="4"/>
      <c r="BK772" s="4"/>
      <c r="BL772" s="37"/>
      <c r="BM772" s="37"/>
      <c r="BN772" s="37"/>
      <c r="BO772" s="39"/>
      <c r="BP772" s="37"/>
      <c r="BQ772" s="37"/>
      <c r="BR772" s="37"/>
      <c r="BS772" s="31"/>
    </row>
    <row r="773" spans="8:71" s="2" customFormat="1" x14ac:dyDescent="0.2">
      <c r="H773" s="5"/>
      <c r="M773" s="64"/>
      <c r="Q773" s="64"/>
      <c r="R773" s="37"/>
      <c r="S773" s="37"/>
      <c r="T773" s="37"/>
      <c r="U773" s="63"/>
      <c r="V773" s="37"/>
      <c r="Y773" s="5"/>
      <c r="AC773" s="5"/>
      <c r="AG773" s="5"/>
      <c r="AK773" s="5"/>
      <c r="AL773" s="37"/>
      <c r="AM773" s="37"/>
      <c r="AN773" s="37"/>
      <c r="AO773" s="38"/>
      <c r="AP773" s="5"/>
      <c r="AQ773" s="5"/>
      <c r="AU773" s="4"/>
      <c r="AY773" s="4"/>
      <c r="AZ773" s="37"/>
      <c r="BA773" s="37"/>
      <c r="BB773" s="37"/>
      <c r="BC773" s="39"/>
      <c r="BD773" s="37"/>
      <c r="BG773" s="4"/>
      <c r="BK773" s="4"/>
      <c r="BL773" s="37"/>
      <c r="BM773" s="37"/>
      <c r="BN773" s="37"/>
      <c r="BO773" s="39"/>
      <c r="BP773" s="37"/>
      <c r="BQ773" s="37"/>
      <c r="BR773" s="37"/>
      <c r="BS773" s="31"/>
    </row>
    <row r="774" spans="8:71" s="2" customFormat="1" x14ac:dyDescent="0.2">
      <c r="H774" s="5"/>
      <c r="M774" s="64"/>
      <c r="Q774" s="64"/>
      <c r="R774" s="37"/>
      <c r="S774" s="37"/>
      <c r="T774" s="37"/>
      <c r="U774" s="63"/>
      <c r="V774" s="37"/>
      <c r="Y774" s="5"/>
      <c r="AC774" s="5"/>
      <c r="AG774" s="5"/>
      <c r="AK774" s="5"/>
      <c r="AL774" s="37"/>
      <c r="AM774" s="37"/>
      <c r="AN774" s="37"/>
      <c r="AO774" s="38"/>
      <c r="AP774" s="5"/>
      <c r="AQ774" s="5"/>
      <c r="AU774" s="4"/>
      <c r="AY774" s="4"/>
      <c r="AZ774" s="37"/>
      <c r="BA774" s="37"/>
      <c r="BB774" s="37"/>
      <c r="BC774" s="39"/>
      <c r="BD774" s="37"/>
      <c r="BG774" s="4"/>
      <c r="BK774" s="4"/>
      <c r="BL774" s="37"/>
      <c r="BM774" s="37"/>
      <c r="BN774" s="37"/>
      <c r="BO774" s="39"/>
      <c r="BP774" s="37"/>
      <c r="BQ774" s="37"/>
      <c r="BR774" s="37"/>
      <c r="BS774" s="31"/>
    </row>
    <row r="775" spans="8:71" s="2" customFormat="1" x14ac:dyDescent="0.2">
      <c r="H775" s="5"/>
      <c r="M775" s="64"/>
      <c r="Q775" s="64"/>
      <c r="R775" s="37"/>
      <c r="S775" s="37"/>
      <c r="T775" s="37"/>
      <c r="U775" s="63"/>
      <c r="V775" s="37"/>
      <c r="Y775" s="5"/>
      <c r="AC775" s="5"/>
      <c r="AG775" s="5"/>
      <c r="AK775" s="5"/>
      <c r="AL775" s="37"/>
      <c r="AM775" s="37"/>
      <c r="AN775" s="37"/>
      <c r="AO775" s="38"/>
      <c r="AP775" s="5"/>
      <c r="AQ775" s="5"/>
      <c r="AU775" s="4"/>
      <c r="AY775" s="4"/>
      <c r="AZ775" s="37"/>
      <c r="BA775" s="37"/>
      <c r="BB775" s="37"/>
      <c r="BC775" s="39"/>
      <c r="BD775" s="37"/>
      <c r="BG775" s="4"/>
      <c r="BK775" s="4"/>
      <c r="BL775" s="37"/>
      <c r="BM775" s="37"/>
      <c r="BN775" s="37"/>
      <c r="BO775" s="39"/>
      <c r="BP775" s="37"/>
      <c r="BQ775" s="37"/>
      <c r="BR775" s="37"/>
      <c r="BS775" s="31"/>
    </row>
    <row r="776" spans="8:71" s="2" customFormat="1" x14ac:dyDescent="0.2">
      <c r="H776" s="5"/>
      <c r="M776" s="64"/>
      <c r="Q776" s="64"/>
      <c r="R776" s="37"/>
      <c r="S776" s="37"/>
      <c r="T776" s="37"/>
      <c r="U776" s="63"/>
      <c r="V776" s="37"/>
      <c r="Y776" s="5"/>
      <c r="AC776" s="5"/>
      <c r="AG776" s="5"/>
      <c r="AK776" s="5"/>
      <c r="AL776" s="37"/>
      <c r="AM776" s="37"/>
      <c r="AN776" s="37"/>
      <c r="AO776" s="38"/>
      <c r="AP776" s="5"/>
      <c r="AQ776" s="5"/>
      <c r="AU776" s="4"/>
      <c r="AY776" s="4"/>
      <c r="AZ776" s="37"/>
      <c r="BA776" s="37"/>
      <c r="BB776" s="37"/>
      <c r="BC776" s="39"/>
      <c r="BD776" s="37"/>
      <c r="BG776" s="4"/>
      <c r="BK776" s="4"/>
      <c r="BL776" s="37"/>
      <c r="BM776" s="37"/>
      <c r="BN776" s="37"/>
      <c r="BO776" s="39"/>
      <c r="BP776" s="37"/>
      <c r="BQ776" s="37"/>
      <c r="BR776" s="37"/>
      <c r="BS776" s="31"/>
    </row>
    <row r="777" spans="8:71" s="2" customFormat="1" x14ac:dyDescent="0.2">
      <c r="H777" s="5"/>
      <c r="M777" s="64"/>
      <c r="Q777" s="64"/>
      <c r="R777" s="37"/>
      <c r="S777" s="37"/>
      <c r="T777" s="37"/>
      <c r="U777" s="63"/>
      <c r="V777" s="37"/>
      <c r="Y777" s="5"/>
      <c r="AC777" s="5"/>
      <c r="AG777" s="5"/>
      <c r="AK777" s="5"/>
      <c r="AL777" s="37"/>
      <c r="AM777" s="37"/>
      <c r="AN777" s="37"/>
      <c r="AO777" s="38"/>
      <c r="AP777" s="5"/>
      <c r="AQ777" s="5"/>
      <c r="AU777" s="4"/>
      <c r="AY777" s="4"/>
      <c r="AZ777" s="37"/>
      <c r="BA777" s="37"/>
      <c r="BB777" s="37"/>
      <c r="BC777" s="39"/>
      <c r="BD777" s="37"/>
      <c r="BG777" s="4"/>
      <c r="BK777" s="4"/>
      <c r="BL777" s="37"/>
      <c r="BM777" s="37"/>
      <c r="BN777" s="37"/>
      <c r="BO777" s="39"/>
      <c r="BP777" s="37"/>
      <c r="BQ777" s="37"/>
      <c r="BR777" s="37"/>
      <c r="BS777" s="31"/>
    </row>
    <row r="778" spans="8:71" s="2" customFormat="1" x14ac:dyDescent="0.2">
      <c r="H778" s="5"/>
      <c r="M778" s="64"/>
      <c r="Q778" s="64"/>
      <c r="R778" s="37"/>
      <c r="S778" s="37"/>
      <c r="T778" s="37"/>
      <c r="U778" s="63"/>
      <c r="V778" s="37"/>
      <c r="Y778" s="5"/>
      <c r="AC778" s="5"/>
      <c r="AG778" s="5"/>
      <c r="AK778" s="5"/>
      <c r="AL778" s="37"/>
      <c r="AM778" s="37"/>
      <c r="AN778" s="37"/>
      <c r="AO778" s="38"/>
      <c r="AP778" s="5"/>
      <c r="AQ778" s="5"/>
      <c r="AU778" s="4"/>
      <c r="AY778" s="4"/>
      <c r="AZ778" s="37"/>
      <c r="BA778" s="37"/>
      <c r="BB778" s="37"/>
      <c r="BC778" s="39"/>
      <c r="BD778" s="37"/>
      <c r="BG778" s="4"/>
      <c r="BK778" s="4"/>
      <c r="BL778" s="37"/>
      <c r="BM778" s="37"/>
      <c r="BN778" s="37"/>
      <c r="BO778" s="39"/>
      <c r="BP778" s="37"/>
      <c r="BQ778" s="37"/>
      <c r="BR778" s="37"/>
      <c r="BS778" s="31"/>
    </row>
    <row r="779" spans="8:71" s="2" customFormat="1" x14ac:dyDescent="0.2">
      <c r="H779" s="5"/>
      <c r="M779" s="64"/>
      <c r="Q779" s="64"/>
      <c r="R779" s="37"/>
      <c r="S779" s="37"/>
      <c r="T779" s="37"/>
      <c r="U779" s="63"/>
      <c r="V779" s="37"/>
      <c r="Y779" s="5"/>
      <c r="AC779" s="5"/>
      <c r="AG779" s="5"/>
      <c r="AK779" s="5"/>
      <c r="AL779" s="37"/>
      <c r="AM779" s="37"/>
      <c r="AN779" s="37"/>
      <c r="AO779" s="38"/>
      <c r="AP779" s="5"/>
      <c r="AQ779" s="5"/>
      <c r="AU779" s="4"/>
      <c r="AY779" s="4"/>
      <c r="AZ779" s="37"/>
      <c r="BA779" s="37"/>
      <c r="BB779" s="37"/>
      <c r="BC779" s="39"/>
      <c r="BD779" s="37"/>
      <c r="BG779" s="4"/>
      <c r="BK779" s="4"/>
      <c r="BL779" s="37"/>
      <c r="BM779" s="37"/>
      <c r="BN779" s="37"/>
      <c r="BO779" s="39"/>
      <c r="BP779" s="37"/>
      <c r="BQ779" s="37"/>
      <c r="BR779" s="37"/>
      <c r="BS779" s="31"/>
    </row>
    <row r="780" spans="8:71" s="2" customFormat="1" x14ac:dyDescent="0.2">
      <c r="H780" s="5"/>
      <c r="M780" s="64"/>
      <c r="Q780" s="64"/>
      <c r="R780" s="37"/>
      <c r="S780" s="37"/>
      <c r="T780" s="37"/>
      <c r="U780" s="63"/>
      <c r="V780" s="37"/>
      <c r="Y780" s="5"/>
      <c r="AC780" s="5"/>
      <c r="AG780" s="5"/>
      <c r="AK780" s="5"/>
      <c r="AL780" s="37"/>
      <c r="AM780" s="37"/>
      <c r="AN780" s="37"/>
      <c r="AO780" s="38"/>
      <c r="AP780" s="5"/>
      <c r="AQ780" s="5"/>
      <c r="AU780" s="4"/>
      <c r="AY780" s="4"/>
      <c r="AZ780" s="37"/>
      <c r="BA780" s="37"/>
      <c r="BB780" s="37"/>
      <c r="BC780" s="39"/>
      <c r="BD780" s="37"/>
      <c r="BG780" s="4"/>
      <c r="BK780" s="4"/>
      <c r="BL780" s="37"/>
      <c r="BM780" s="37"/>
      <c r="BN780" s="37"/>
      <c r="BO780" s="39"/>
      <c r="BP780" s="37"/>
      <c r="BQ780" s="37"/>
      <c r="BR780" s="37"/>
      <c r="BS780" s="31"/>
    </row>
    <row r="781" spans="8:71" s="2" customFormat="1" x14ac:dyDescent="0.2">
      <c r="H781" s="5"/>
      <c r="M781" s="64"/>
      <c r="Q781" s="64"/>
      <c r="R781" s="37"/>
      <c r="S781" s="37"/>
      <c r="T781" s="37"/>
      <c r="U781" s="63"/>
      <c r="V781" s="37"/>
      <c r="Y781" s="5"/>
      <c r="AC781" s="5"/>
      <c r="AG781" s="5"/>
      <c r="AK781" s="5"/>
      <c r="AL781" s="37"/>
      <c r="AM781" s="37"/>
      <c r="AN781" s="37"/>
      <c r="AO781" s="38"/>
      <c r="AP781" s="5"/>
      <c r="AQ781" s="5"/>
      <c r="AU781" s="4"/>
      <c r="AY781" s="4"/>
      <c r="AZ781" s="37"/>
      <c r="BA781" s="37"/>
      <c r="BB781" s="37"/>
      <c r="BC781" s="39"/>
      <c r="BD781" s="37"/>
      <c r="BG781" s="4"/>
      <c r="BK781" s="4"/>
      <c r="BL781" s="37"/>
      <c r="BM781" s="37"/>
      <c r="BN781" s="37"/>
      <c r="BO781" s="39"/>
      <c r="BP781" s="37"/>
      <c r="BQ781" s="37"/>
      <c r="BR781" s="37"/>
      <c r="BS781" s="31"/>
    </row>
    <row r="782" spans="8:71" s="2" customFormat="1" x14ac:dyDescent="0.2">
      <c r="H782" s="5"/>
      <c r="M782" s="64"/>
      <c r="Q782" s="64"/>
      <c r="R782" s="37"/>
      <c r="S782" s="37"/>
      <c r="T782" s="37"/>
      <c r="U782" s="63"/>
      <c r="V782" s="37"/>
      <c r="Y782" s="5"/>
      <c r="AC782" s="5"/>
      <c r="AG782" s="5"/>
      <c r="AK782" s="5"/>
      <c r="AL782" s="37"/>
      <c r="AM782" s="37"/>
      <c r="AN782" s="37"/>
      <c r="AO782" s="38"/>
      <c r="AP782" s="5"/>
      <c r="AQ782" s="5"/>
      <c r="AU782" s="4"/>
      <c r="AY782" s="4"/>
      <c r="AZ782" s="37"/>
      <c r="BA782" s="37"/>
      <c r="BB782" s="37"/>
      <c r="BC782" s="39"/>
      <c r="BD782" s="37"/>
      <c r="BG782" s="4"/>
      <c r="BK782" s="4"/>
      <c r="BL782" s="37"/>
      <c r="BM782" s="37"/>
      <c r="BN782" s="37"/>
      <c r="BO782" s="39"/>
      <c r="BP782" s="37"/>
      <c r="BQ782" s="37"/>
      <c r="BR782" s="37"/>
      <c r="BS782" s="31"/>
    </row>
    <row r="783" spans="8:71" s="2" customFormat="1" x14ac:dyDescent="0.2">
      <c r="H783" s="5"/>
      <c r="M783" s="64"/>
      <c r="Q783" s="64"/>
      <c r="R783" s="37"/>
      <c r="S783" s="37"/>
      <c r="T783" s="37"/>
      <c r="U783" s="63"/>
      <c r="V783" s="37"/>
      <c r="Y783" s="5"/>
      <c r="AC783" s="5"/>
      <c r="AG783" s="5"/>
      <c r="AK783" s="5"/>
      <c r="AL783" s="37"/>
      <c r="AM783" s="37"/>
      <c r="AN783" s="37"/>
      <c r="AO783" s="38"/>
      <c r="AP783" s="5"/>
      <c r="AQ783" s="5"/>
      <c r="AU783" s="4"/>
      <c r="AY783" s="4"/>
      <c r="AZ783" s="37"/>
      <c r="BA783" s="37"/>
      <c r="BB783" s="37"/>
      <c r="BC783" s="39"/>
      <c r="BD783" s="37"/>
      <c r="BG783" s="4"/>
      <c r="BK783" s="4"/>
      <c r="BL783" s="37"/>
      <c r="BM783" s="37"/>
      <c r="BN783" s="37"/>
      <c r="BO783" s="39"/>
      <c r="BP783" s="37"/>
      <c r="BQ783" s="37"/>
      <c r="BR783" s="37"/>
      <c r="BS783" s="31"/>
    </row>
    <row r="784" spans="8:71" s="2" customFormat="1" x14ac:dyDescent="0.2">
      <c r="H784" s="5"/>
      <c r="M784" s="64"/>
      <c r="Q784" s="64"/>
      <c r="R784" s="37"/>
      <c r="S784" s="37"/>
      <c r="T784" s="37"/>
      <c r="U784" s="63"/>
      <c r="V784" s="37"/>
      <c r="Y784" s="5"/>
      <c r="AC784" s="5"/>
      <c r="AG784" s="5"/>
      <c r="AK784" s="5"/>
      <c r="AL784" s="37"/>
      <c r="AM784" s="37"/>
      <c r="AN784" s="37"/>
      <c r="AO784" s="38"/>
      <c r="AP784" s="5"/>
      <c r="AQ784" s="5"/>
      <c r="AU784" s="4"/>
      <c r="AY784" s="4"/>
      <c r="AZ784" s="37"/>
      <c r="BA784" s="37"/>
      <c r="BB784" s="37"/>
      <c r="BC784" s="39"/>
      <c r="BD784" s="37"/>
      <c r="BG784" s="4"/>
      <c r="BK784" s="4"/>
      <c r="BL784" s="37"/>
      <c r="BM784" s="37"/>
      <c r="BN784" s="37"/>
      <c r="BO784" s="39"/>
      <c r="BP784" s="37"/>
      <c r="BQ784" s="37"/>
      <c r="BR784" s="37"/>
      <c r="BS784" s="31"/>
    </row>
    <row r="785" spans="8:71" s="2" customFormat="1" x14ac:dyDescent="0.2">
      <c r="H785" s="5"/>
      <c r="M785" s="64"/>
      <c r="Q785" s="64"/>
      <c r="R785" s="37"/>
      <c r="S785" s="37"/>
      <c r="T785" s="37"/>
      <c r="U785" s="63"/>
      <c r="V785" s="37"/>
      <c r="Y785" s="5"/>
      <c r="AC785" s="5"/>
      <c r="AG785" s="5"/>
      <c r="AK785" s="5"/>
      <c r="AL785" s="37"/>
      <c r="AM785" s="37"/>
      <c r="AN785" s="37"/>
      <c r="AO785" s="38"/>
      <c r="AP785" s="5"/>
      <c r="AQ785" s="5"/>
      <c r="AU785" s="4"/>
      <c r="AY785" s="4"/>
      <c r="AZ785" s="37"/>
      <c r="BA785" s="37"/>
      <c r="BB785" s="37"/>
      <c r="BC785" s="39"/>
      <c r="BD785" s="37"/>
      <c r="BG785" s="4"/>
      <c r="BK785" s="4"/>
      <c r="BL785" s="37"/>
      <c r="BM785" s="37"/>
      <c r="BN785" s="37"/>
      <c r="BO785" s="39"/>
      <c r="BP785" s="37"/>
      <c r="BQ785" s="37"/>
      <c r="BR785" s="37"/>
      <c r="BS785" s="31"/>
    </row>
    <row r="786" spans="8:71" s="2" customFormat="1" x14ac:dyDescent="0.2">
      <c r="H786" s="5"/>
      <c r="M786" s="64"/>
      <c r="Q786" s="64"/>
      <c r="R786" s="37"/>
      <c r="S786" s="37"/>
      <c r="T786" s="37"/>
      <c r="U786" s="63"/>
      <c r="V786" s="37"/>
      <c r="Y786" s="5"/>
      <c r="AC786" s="5"/>
      <c r="AG786" s="5"/>
      <c r="AK786" s="5"/>
      <c r="AL786" s="37"/>
      <c r="AM786" s="37"/>
      <c r="AN786" s="37"/>
      <c r="AO786" s="38"/>
      <c r="AP786" s="5"/>
      <c r="AQ786" s="5"/>
      <c r="AU786" s="4"/>
      <c r="AY786" s="4"/>
      <c r="AZ786" s="37"/>
      <c r="BA786" s="37"/>
      <c r="BB786" s="37"/>
      <c r="BC786" s="39"/>
      <c r="BD786" s="37"/>
      <c r="BG786" s="4"/>
      <c r="BK786" s="4"/>
      <c r="BL786" s="37"/>
      <c r="BM786" s="37"/>
      <c r="BN786" s="37"/>
      <c r="BO786" s="39"/>
      <c r="BP786" s="37"/>
      <c r="BQ786" s="37"/>
      <c r="BR786" s="37"/>
      <c r="BS786" s="31"/>
    </row>
    <row r="787" spans="8:71" s="2" customFormat="1" x14ac:dyDescent="0.2">
      <c r="H787" s="5"/>
      <c r="M787" s="64"/>
      <c r="Q787" s="64"/>
      <c r="R787" s="37"/>
      <c r="S787" s="37"/>
      <c r="T787" s="37"/>
      <c r="U787" s="63"/>
      <c r="V787" s="37"/>
      <c r="Y787" s="5"/>
      <c r="AC787" s="5"/>
      <c r="AG787" s="5"/>
      <c r="AK787" s="5"/>
      <c r="AL787" s="37"/>
      <c r="AM787" s="37"/>
      <c r="AN787" s="37"/>
      <c r="AO787" s="38"/>
      <c r="AP787" s="5"/>
      <c r="AQ787" s="5"/>
      <c r="AU787" s="4"/>
      <c r="AY787" s="4"/>
      <c r="AZ787" s="37"/>
      <c r="BA787" s="37"/>
      <c r="BB787" s="37"/>
      <c r="BC787" s="39"/>
      <c r="BD787" s="37"/>
      <c r="BG787" s="4"/>
      <c r="BK787" s="4"/>
      <c r="BL787" s="37"/>
      <c r="BM787" s="37"/>
      <c r="BN787" s="37"/>
      <c r="BO787" s="39"/>
      <c r="BP787" s="37"/>
      <c r="BQ787" s="37"/>
      <c r="BR787" s="37"/>
      <c r="BS787" s="31"/>
    </row>
    <row r="788" spans="8:71" s="2" customFormat="1" x14ac:dyDescent="0.2">
      <c r="H788" s="5"/>
      <c r="M788" s="64"/>
      <c r="Q788" s="64"/>
      <c r="R788" s="37"/>
      <c r="S788" s="37"/>
      <c r="T788" s="37"/>
      <c r="U788" s="63"/>
      <c r="V788" s="37"/>
      <c r="Y788" s="5"/>
      <c r="AC788" s="5"/>
      <c r="AG788" s="5"/>
      <c r="AK788" s="5"/>
      <c r="AL788" s="37"/>
      <c r="AM788" s="37"/>
      <c r="AN788" s="37"/>
      <c r="AO788" s="38"/>
      <c r="AP788" s="5"/>
      <c r="AQ788" s="5"/>
      <c r="AU788" s="4"/>
      <c r="AY788" s="4"/>
      <c r="AZ788" s="37"/>
      <c r="BA788" s="37"/>
      <c r="BB788" s="37"/>
      <c r="BC788" s="39"/>
      <c r="BD788" s="37"/>
      <c r="BG788" s="4"/>
      <c r="BK788" s="4"/>
      <c r="BL788" s="37"/>
      <c r="BM788" s="37"/>
      <c r="BN788" s="37"/>
      <c r="BO788" s="39"/>
      <c r="BP788" s="37"/>
      <c r="BQ788" s="37"/>
      <c r="BR788" s="37"/>
      <c r="BS788" s="31"/>
    </row>
    <row r="789" spans="8:71" s="2" customFormat="1" x14ac:dyDescent="0.2">
      <c r="H789" s="5"/>
      <c r="M789" s="64"/>
      <c r="Q789" s="64"/>
      <c r="R789" s="37"/>
      <c r="S789" s="37"/>
      <c r="T789" s="37"/>
      <c r="U789" s="63"/>
      <c r="V789" s="37"/>
      <c r="Y789" s="5"/>
      <c r="AC789" s="5"/>
      <c r="AG789" s="5"/>
      <c r="AK789" s="5"/>
      <c r="AL789" s="37"/>
      <c r="AM789" s="37"/>
      <c r="AN789" s="37"/>
      <c r="AO789" s="38"/>
      <c r="AP789" s="5"/>
      <c r="AQ789" s="5"/>
      <c r="AU789" s="4"/>
      <c r="AY789" s="4"/>
      <c r="AZ789" s="37"/>
      <c r="BA789" s="37"/>
      <c r="BB789" s="37"/>
      <c r="BC789" s="39"/>
      <c r="BD789" s="37"/>
      <c r="BG789" s="4"/>
      <c r="BK789" s="4"/>
      <c r="BL789" s="37"/>
      <c r="BM789" s="37"/>
      <c r="BN789" s="37"/>
      <c r="BO789" s="39"/>
      <c r="BP789" s="37"/>
      <c r="BQ789" s="37"/>
      <c r="BR789" s="37"/>
      <c r="BS789" s="31"/>
    </row>
    <row r="790" spans="8:71" s="2" customFormat="1" x14ac:dyDescent="0.2">
      <c r="H790" s="5"/>
      <c r="M790" s="64"/>
      <c r="Q790" s="64"/>
      <c r="R790" s="37"/>
      <c r="S790" s="37"/>
      <c r="T790" s="37"/>
      <c r="U790" s="63"/>
      <c r="V790" s="37"/>
      <c r="Y790" s="5"/>
      <c r="AC790" s="5"/>
      <c r="AG790" s="5"/>
      <c r="AK790" s="5"/>
      <c r="AL790" s="37"/>
      <c r="AM790" s="37"/>
      <c r="AN790" s="37"/>
      <c r="AO790" s="38"/>
      <c r="AP790" s="5"/>
      <c r="AQ790" s="5"/>
      <c r="AU790" s="4"/>
      <c r="AY790" s="4"/>
      <c r="AZ790" s="37"/>
      <c r="BA790" s="37"/>
      <c r="BB790" s="37"/>
      <c r="BC790" s="39"/>
      <c r="BD790" s="37"/>
      <c r="BG790" s="4"/>
      <c r="BK790" s="4"/>
      <c r="BL790" s="37"/>
      <c r="BM790" s="37"/>
      <c r="BN790" s="37"/>
      <c r="BO790" s="39"/>
      <c r="BP790" s="37"/>
      <c r="BQ790" s="37"/>
      <c r="BR790" s="37"/>
      <c r="BS790" s="31"/>
    </row>
    <row r="791" spans="8:71" s="2" customFormat="1" x14ac:dyDescent="0.2">
      <c r="H791" s="5"/>
      <c r="M791" s="64"/>
      <c r="Q791" s="64"/>
      <c r="R791" s="37"/>
      <c r="S791" s="37"/>
      <c r="T791" s="37"/>
      <c r="U791" s="63"/>
      <c r="V791" s="37"/>
      <c r="Y791" s="5"/>
      <c r="AC791" s="5"/>
      <c r="AG791" s="5"/>
      <c r="AK791" s="5"/>
      <c r="AL791" s="37"/>
      <c r="AM791" s="37"/>
      <c r="AN791" s="37"/>
      <c r="AO791" s="38"/>
      <c r="AP791" s="5"/>
      <c r="AQ791" s="5"/>
      <c r="AU791" s="4"/>
      <c r="AY791" s="4"/>
      <c r="AZ791" s="37"/>
      <c r="BA791" s="37"/>
      <c r="BB791" s="37"/>
      <c r="BC791" s="39"/>
      <c r="BD791" s="37"/>
      <c r="BG791" s="4"/>
      <c r="BK791" s="4"/>
      <c r="BL791" s="37"/>
      <c r="BM791" s="37"/>
      <c r="BN791" s="37"/>
      <c r="BO791" s="39"/>
      <c r="BP791" s="37"/>
      <c r="BQ791" s="37"/>
      <c r="BR791" s="37"/>
      <c r="BS791" s="31"/>
    </row>
    <row r="792" spans="8:71" s="2" customFormat="1" x14ac:dyDescent="0.2">
      <c r="H792" s="5"/>
      <c r="M792" s="64"/>
      <c r="Q792" s="64"/>
      <c r="R792" s="37"/>
      <c r="S792" s="37"/>
      <c r="T792" s="37"/>
      <c r="U792" s="63"/>
      <c r="V792" s="37"/>
      <c r="Y792" s="5"/>
      <c r="AC792" s="5"/>
      <c r="AG792" s="5"/>
      <c r="AK792" s="5"/>
      <c r="AL792" s="37"/>
      <c r="AM792" s="37"/>
      <c r="AN792" s="37"/>
      <c r="AO792" s="38"/>
      <c r="AP792" s="5"/>
      <c r="AQ792" s="5"/>
      <c r="AU792" s="4"/>
      <c r="AY792" s="4"/>
      <c r="AZ792" s="37"/>
      <c r="BA792" s="37"/>
      <c r="BB792" s="37"/>
      <c r="BC792" s="39"/>
      <c r="BD792" s="37"/>
      <c r="BG792" s="4"/>
      <c r="BK792" s="4"/>
      <c r="BL792" s="37"/>
      <c r="BM792" s="37"/>
      <c r="BN792" s="37"/>
      <c r="BO792" s="39"/>
      <c r="BP792" s="37"/>
      <c r="BQ792" s="37"/>
      <c r="BR792" s="37"/>
      <c r="BS792" s="31"/>
    </row>
    <row r="793" spans="8:71" s="2" customFormat="1" x14ac:dyDescent="0.2">
      <c r="H793" s="5"/>
      <c r="M793" s="64"/>
      <c r="Q793" s="64"/>
      <c r="R793" s="37"/>
      <c r="S793" s="37"/>
      <c r="T793" s="37"/>
      <c r="U793" s="63"/>
      <c r="V793" s="37"/>
      <c r="Y793" s="5"/>
      <c r="AC793" s="5"/>
      <c r="AG793" s="5"/>
      <c r="AK793" s="5"/>
      <c r="AL793" s="37"/>
      <c r="AM793" s="37"/>
      <c r="AN793" s="37"/>
      <c r="AO793" s="38"/>
      <c r="AP793" s="5"/>
      <c r="AQ793" s="5"/>
      <c r="AU793" s="4"/>
      <c r="AY793" s="4"/>
      <c r="AZ793" s="37"/>
      <c r="BA793" s="37"/>
      <c r="BB793" s="37"/>
      <c r="BC793" s="39"/>
      <c r="BD793" s="37"/>
      <c r="BG793" s="4"/>
      <c r="BK793" s="4"/>
      <c r="BL793" s="37"/>
      <c r="BM793" s="37"/>
      <c r="BN793" s="37"/>
      <c r="BO793" s="39"/>
      <c r="BP793" s="37"/>
      <c r="BQ793" s="37"/>
      <c r="BR793" s="37"/>
      <c r="BS793" s="31"/>
    </row>
    <row r="794" spans="8:71" s="2" customFormat="1" x14ac:dyDescent="0.2">
      <c r="H794" s="5"/>
      <c r="M794" s="64"/>
      <c r="Q794" s="64"/>
      <c r="R794" s="37"/>
      <c r="S794" s="37"/>
      <c r="T794" s="37"/>
      <c r="U794" s="63"/>
      <c r="V794" s="37"/>
      <c r="Y794" s="5"/>
      <c r="AC794" s="5"/>
      <c r="AG794" s="5"/>
      <c r="AK794" s="5"/>
      <c r="AL794" s="37"/>
      <c r="AM794" s="37"/>
      <c r="AN794" s="37"/>
      <c r="AO794" s="38"/>
      <c r="AP794" s="5"/>
      <c r="AQ794" s="5"/>
      <c r="AU794" s="4"/>
      <c r="AY794" s="4"/>
      <c r="AZ794" s="37"/>
      <c r="BA794" s="37"/>
      <c r="BB794" s="37"/>
      <c r="BC794" s="39"/>
      <c r="BD794" s="37"/>
      <c r="BG794" s="4"/>
      <c r="BK794" s="4"/>
      <c r="BL794" s="37"/>
      <c r="BM794" s="37"/>
      <c r="BN794" s="37"/>
      <c r="BO794" s="39"/>
      <c r="BP794" s="37"/>
      <c r="BQ794" s="37"/>
      <c r="BR794" s="37"/>
      <c r="BS794" s="31"/>
    </row>
    <row r="795" spans="8:71" s="2" customFormat="1" x14ac:dyDescent="0.2">
      <c r="H795" s="5"/>
      <c r="M795" s="64"/>
      <c r="Q795" s="64"/>
      <c r="R795" s="37"/>
      <c r="S795" s="37"/>
      <c r="T795" s="37"/>
      <c r="U795" s="63"/>
      <c r="V795" s="37"/>
      <c r="Y795" s="5"/>
      <c r="AC795" s="5"/>
      <c r="AG795" s="5"/>
      <c r="AK795" s="5"/>
      <c r="AL795" s="37"/>
      <c r="AM795" s="37"/>
      <c r="AN795" s="37"/>
      <c r="AO795" s="38"/>
      <c r="AP795" s="5"/>
      <c r="AQ795" s="5"/>
      <c r="AU795" s="4"/>
      <c r="AY795" s="4"/>
      <c r="AZ795" s="37"/>
      <c r="BA795" s="37"/>
      <c r="BB795" s="37"/>
      <c r="BC795" s="39"/>
      <c r="BD795" s="37"/>
      <c r="BG795" s="4"/>
      <c r="BK795" s="4"/>
      <c r="BL795" s="37"/>
      <c r="BM795" s="37"/>
      <c r="BN795" s="37"/>
      <c r="BO795" s="39"/>
      <c r="BP795" s="37"/>
      <c r="BQ795" s="37"/>
      <c r="BR795" s="37"/>
      <c r="BS795" s="31"/>
    </row>
    <row r="796" spans="8:71" s="2" customFormat="1" x14ac:dyDescent="0.2">
      <c r="H796" s="5"/>
      <c r="M796" s="64"/>
      <c r="Q796" s="64"/>
      <c r="R796" s="37"/>
      <c r="S796" s="37"/>
      <c r="T796" s="37"/>
      <c r="U796" s="63"/>
      <c r="V796" s="37"/>
      <c r="Y796" s="5"/>
      <c r="AC796" s="5"/>
      <c r="AG796" s="5"/>
      <c r="AK796" s="5"/>
      <c r="AL796" s="37"/>
      <c r="AM796" s="37"/>
      <c r="AN796" s="37"/>
      <c r="AO796" s="38"/>
      <c r="AP796" s="5"/>
      <c r="AQ796" s="5"/>
      <c r="AU796" s="4"/>
      <c r="AY796" s="4"/>
      <c r="AZ796" s="37"/>
      <c r="BA796" s="37"/>
      <c r="BB796" s="37"/>
      <c r="BC796" s="39"/>
      <c r="BD796" s="37"/>
      <c r="BG796" s="4"/>
      <c r="BK796" s="4"/>
      <c r="BL796" s="37"/>
      <c r="BM796" s="37"/>
      <c r="BN796" s="37"/>
      <c r="BO796" s="39"/>
      <c r="BP796" s="37"/>
      <c r="BQ796" s="37"/>
      <c r="BR796" s="37"/>
      <c r="BS796" s="31"/>
    </row>
    <row r="797" spans="8:71" s="2" customFormat="1" x14ac:dyDescent="0.2">
      <c r="H797" s="5"/>
      <c r="M797" s="64"/>
      <c r="Q797" s="64"/>
      <c r="R797" s="37"/>
      <c r="S797" s="37"/>
      <c r="T797" s="37"/>
      <c r="U797" s="63"/>
      <c r="V797" s="37"/>
      <c r="Y797" s="5"/>
      <c r="AC797" s="5"/>
      <c r="AG797" s="5"/>
      <c r="AK797" s="5"/>
      <c r="AL797" s="37"/>
      <c r="AM797" s="37"/>
      <c r="AN797" s="37"/>
      <c r="AO797" s="38"/>
      <c r="AP797" s="5"/>
      <c r="AQ797" s="5"/>
      <c r="AU797" s="4"/>
      <c r="AY797" s="4"/>
      <c r="AZ797" s="37"/>
      <c r="BA797" s="37"/>
      <c r="BB797" s="37"/>
      <c r="BC797" s="39"/>
      <c r="BD797" s="37"/>
      <c r="BG797" s="4"/>
      <c r="BK797" s="4"/>
      <c r="BL797" s="37"/>
      <c r="BM797" s="37"/>
      <c r="BN797" s="37"/>
      <c r="BO797" s="39"/>
      <c r="BP797" s="37"/>
      <c r="BQ797" s="37"/>
      <c r="BR797" s="37"/>
      <c r="BS797" s="31"/>
    </row>
    <row r="798" spans="8:71" s="2" customFormat="1" x14ac:dyDescent="0.2">
      <c r="H798" s="5"/>
      <c r="M798" s="64"/>
      <c r="Q798" s="64"/>
      <c r="R798" s="37"/>
      <c r="S798" s="37"/>
      <c r="T798" s="37"/>
      <c r="U798" s="63"/>
      <c r="V798" s="37"/>
      <c r="Y798" s="5"/>
      <c r="AC798" s="5"/>
      <c r="AG798" s="5"/>
      <c r="AK798" s="5"/>
      <c r="AL798" s="37"/>
      <c r="AM798" s="37"/>
      <c r="AN798" s="37"/>
      <c r="AO798" s="38"/>
      <c r="AP798" s="5"/>
      <c r="AQ798" s="5"/>
      <c r="AU798" s="4"/>
      <c r="AY798" s="4"/>
      <c r="AZ798" s="37"/>
      <c r="BA798" s="37"/>
      <c r="BB798" s="37"/>
      <c r="BC798" s="39"/>
      <c r="BD798" s="37"/>
      <c r="BG798" s="4"/>
      <c r="BK798" s="4"/>
      <c r="BL798" s="37"/>
      <c r="BM798" s="37"/>
      <c r="BN798" s="37"/>
      <c r="BO798" s="39"/>
      <c r="BP798" s="37"/>
      <c r="BQ798" s="37"/>
      <c r="BR798" s="37"/>
      <c r="BS798" s="31"/>
    </row>
    <row r="799" spans="8:71" s="2" customFormat="1" x14ac:dyDescent="0.2">
      <c r="H799" s="5"/>
      <c r="M799" s="64"/>
      <c r="Q799" s="64"/>
      <c r="R799" s="37"/>
      <c r="S799" s="37"/>
      <c r="T799" s="37"/>
      <c r="U799" s="63"/>
      <c r="V799" s="37"/>
      <c r="Y799" s="5"/>
      <c r="AC799" s="5"/>
      <c r="AG799" s="5"/>
      <c r="AK799" s="5"/>
      <c r="AL799" s="37"/>
      <c r="AM799" s="37"/>
      <c r="AN799" s="37"/>
      <c r="AO799" s="38"/>
      <c r="AP799" s="5"/>
      <c r="AQ799" s="5"/>
      <c r="AU799" s="4"/>
      <c r="AY799" s="4"/>
      <c r="AZ799" s="37"/>
      <c r="BA799" s="37"/>
      <c r="BB799" s="37"/>
      <c r="BC799" s="39"/>
      <c r="BD799" s="37"/>
      <c r="BG799" s="4"/>
      <c r="BK799" s="4"/>
      <c r="BL799" s="37"/>
      <c r="BM799" s="37"/>
      <c r="BN799" s="37"/>
      <c r="BO799" s="39"/>
      <c r="BP799" s="37"/>
      <c r="BQ799" s="37"/>
      <c r="BR799" s="37"/>
      <c r="BS799" s="31"/>
    </row>
    <row r="800" spans="8:71" s="2" customFormat="1" x14ac:dyDescent="0.2">
      <c r="H800" s="5"/>
      <c r="M800" s="64"/>
      <c r="Q800" s="64"/>
      <c r="R800" s="37"/>
      <c r="S800" s="37"/>
      <c r="T800" s="37"/>
      <c r="U800" s="63"/>
      <c r="V800" s="37"/>
      <c r="Y800" s="5"/>
      <c r="AC800" s="5"/>
      <c r="AG800" s="5"/>
      <c r="AK800" s="5"/>
      <c r="AL800" s="37"/>
      <c r="AM800" s="37"/>
      <c r="AN800" s="37"/>
      <c r="AO800" s="38"/>
      <c r="AP800" s="5"/>
      <c r="AQ800" s="5"/>
      <c r="AU800" s="4"/>
      <c r="AY800" s="4"/>
      <c r="AZ800" s="37"/>
      <c r="BA800" s="37"/>
      <c r="BB800" s="37"/>
      <c r="BC800" s="39"/>
      <c r="BD800" s="37"/>
      <c r="BG800" s="4"/>
      <c r="BK800" s="4"/>
      <c r="BL800" s="37"/>
      <c r="BM800" s="37"/>
      <c r="BN800" s="37"/>
      <c r="BO800" s="39"/>
      <c r="BP800" s="37"/>
      <c r="BQ800" s="37"/>
      <c r="BR800" s="37"/>
      <c r="BS800" s="31"/>
    </row>
    <row r="801" spans="8:71" s="2" customFormat="1" x14ac:dyDescent="0.2">
      <c r="H801" s="5"/>
      <c r="M801" s="64"/>
      <c r="Q801" s="64"/>
      <c r="R801" s="37"/>
      <c r="S801" s="37"/>
      <c r="T801" s="37"/>
      <c r="U801" s="63"/>
      <c r="V801" s="37"/>
      <c r="Y801" s="5"/>
      <c r="AC801" s="5"/>
      <c r="AG801" s="5"/>
      <c r="AK801" s="5"/>
      <c r="AL801" s="37"/>
      <c r="AM801" s="37"/>
      <c r="AN801" s="37"/>
      <c r="AO801" s="38"/>
      <c r="AP801" s="5"/>
      <c r="AQ801" s="5"/>
      <c r="AU801" s="4"/>
      <c r="AY801" s="4"/>
      <c r="AZ801" s="37"/>
      <c r="BA801" s="37"/>
      <c r="BB801" s="37"/>
      <c r="BC801" s="39"/>
      <c r="BD801" s="37"/>
      <c r="BG801" s="4"/>
      <c r="BK801" s="4"/>
      <c r="BL801" s="37"/>
      <c r="BM801" s="37"/>
      <c r="BN801" s="37"/>
      <c r="BO801" s="39"/>
      <c r="BP801" s="37"/>
      <c r="BQ801" s="37"/>
      <c r="BR801" s="37"/>
      <c r="BS801" s="31"/>
    </row>
    <row r="802" spans="8:71" s="2" customFormat="1" x14ac:dyDescent="0.2">
      <c r="H802" s="5"/>
      <c r="M802" s="64"/>
      <c r="Q802" s="64"/>
      <c r="R802" s="37"/>
      <c r="S802" s="37"/>
      <c r="T802" s="37"/>
      <c r="U802" s="63"/>
      <c r="V802" s="37"/>
      <c r="Y802" s="5"/>
      <c r="AC802" s="5"/>
      <c r="AG802" s="5"/>
      <c r="AK802" s="5"/>
      <c r="AL802" s="37"/>
      <c r="AM802" s="37"/>
      <c r="AN802" s="37"/>
      <c r="AO802" s="38"/>
      <c r="AP802" s="5"/>
      <c r="AQ802" s="5"/>
      <c r="AU802" s="4"/>
      <c r="AY802" s="4"/>
      <c r="AZ802" s="37"/>
      <c r="BA802" s="37"/>
      <c r="BB802" s="37"/>
      <c r="BC802" s="39"/>
      <c r="BD802" s="37"/>
      <c r="BG802" s="4"/>
      <c r="BK802" s="4"/>
      <c r="BL802" s="37"/>
      <c r="BM802" s="37"/>
      <c r="BN802" s="37"/>
      <c r="BO802" s="39"/>
      <c r="BP802" s="37"/>
      <c r="BQ802" s="37"/>
      <c r="BR802" s="37"/>
      <c r="BS802" s="31"/>
    </row>
    <row r="803" spans="8:71" s="2" customFormat="1" x14ac:dyDescent="0.2">
      <c r="H803" s="5"/>
      <c r="M803" s="64"/>
      <c r="Q803" s="64"/>
      <c r="R803" s="37"/>
      <c r="S803" s="37"/>
      <c r="T803" s="37"/>
      <c r="U803" s="63"/>
      <c r="V803" s="37"/>
      <c r="Y803" s="5"/>
      <c r="AC803" s="5"/>
      <c r="AG803" s="5"/>
      <c r="AK803" s="5"/>
      <c r="AL803" s="37"/>
      <c r="AM803" s="37"/>
      <c r="AN803" s="37"/>
      <c r="AO803" s="38"/>
      <c r="AP803" s="5"/>
      <c r="AQ803" s="5"/>
      <c r="AU803" s="4"/>
      <c r="AY803" s="4"/>
      <c r="AZ803" s="37"/>
      <c r="BA803" s="37"/>
      <c r="BB803" s="37"/>
      <c r="BC803" s="39"/>
      <c r="BD803" s="37"/>
      <c r="BG803" s="4"/>
      <c r="BK803" s="4"/>
      <c r="BL803" s="37"/>
      <c r="BM803" s="37"/>
      <c r="BN803" s="37"/>
      <c r="BO803" s="39"/>
      <c r="BP803" s="37"/>
      <c r="BQ803" s="37"/>
      <c r="BR803" s="37"/>
      <c r="BS803" s="31"/>
    </row>
    <row r="804" spans="8:71" s="2" customFormat="1" x14ac:dyDescent="0.2">
      <c r="H804" s="5"/>
      <c r="M804" s="64"/>
      <c r="Q804" s="64"/>
      <c r="R804" s="37"/>
      <c r="S804" s="37"/>
      <c r="T804" s="37"/>
      <c r="U804" s="63"/>
      <c r="V804" s="37"/>
      <c r="Y804" s="5"/>
      <c r="AC804" s="5"/>
      <c r="AG804" s="5"/>
      <c r="AK804" s="5"/>
      <c r="AL804" s="37"/>
      <c r="AM804" s="37"/>
      <c r="AN804" s="37"/>
      <c r="AO804" s="38"/>
      <c r="AP804" s="5"/>
      <c r="AQ804" s="5"/>
      <c r="AU804" s="4"/>
      <c r="AY804" s="4"/>
      <c r="AZ804" s="37"/>
      <c r="BA804" s="37"/>
      <c r="BB804" s="37"/>
      <c r="BC804" s="39"/>
      <c r="BD804" s="37"/>
      <c r="BG804" s="4"/>
      <c r="BK804" s="4"/>
      <c r="BL804" s="37"/>
      <c r="BM804" s="37"/>
      <c r="BN804" s="37"/>
      <c r="BO804" s="39"/>
      <c r="BP804" s="37"/>
      <c r="BQ804" s="37"/>
      <c r="BR804" s="37"/>
      <c r="BS804" s="31"/>
    </row>
    <row r="805" spans="8:71" s="2" customFormat="1" x14ac:dyDescent="0.2">
      <c r="H805" s="5"/>
      <c r="M805" s="64"/>
      <c r="Q805" s="64"/>
      <c r="R805" s="37"/>
      <c r="S805" s="37"/>
      <c r="T805" s="37"/>
      <c r="U805" s="63"/>
      <c r="V805" s="37"/>
      <c r="Y805" s="5"/>
      <c r="AC805" s="5"/>
      <c r="AG805" s="5"/>
      <c r="AK805" s="5"/>
      <c r="AL805" s="37"/>
      <c r="AM805" s="37"/>
      <c r="AN805" s="37"/>
      <c r="AO805" s="38"/>
      <c r="AP805" s="5"/>
      <c r="AQ805" s="5"/>
      <c r="AU805" s="4"/>
      <c r="AY805" s="4"/>
      <c r="AZ805" s="37"/>
      <c r="BA805" s="37"/>
      <c r="BB805" s="37"/>
      <c r="BC805" s="39"/>
      <c r="BD805" s="37"/>
      <c r="BG805" s="4"/>
      <c r="BK805" s="4"/>
      <c r="BL805" s="37"/>
      <c r="BM805" s="37"/>
      <c r="BN805" s="37"/>
      <c r="BO805" s="39"/>
      <c r="BP805" s="37"/>
      <c r="BQ805" s="37"/>
      <c r="BR805" s="37"/>
      <c r="BS805" s="31"/>
    </row>
    <row r="806" spans="8:71" s="2" customFormat="1" x14ac:dyDescent="0.2">
      <c r="H806" s="5"/>
      <c r="M806" s="64"/>
      <c r="Q806" s="64"/>
      <c r="R806" s="37"/>
      <c r="S806" s="37"/>
      <c r="T806" s="37"/>
      <c r="U806" s="63"/>
      <c r="V806" s="37"/>
      <c r="Y806" s="5"/>
      <c r="AC806" s="5"/>
      <c r="AG806" s="5"/>
      <c r="AK806" s="5"/>
      <c r="AL806" s="37"/>
      <c r="AM806" s="37"/>
      <c r="AN806" s="37"/>
      <c r="AO806" s="38"/>
      <c r="AP806" s="5"/>
      <c r="AQ806" s="5"/>
      <c r="AU806" s="4"/>
      <c r="AY806" s="4"/>
      <c r="AZ806" s="37"/>
      <c r="BA806" s="37"/>
      <c r="BB806" s="37"/>
      <c r="BC806" s="39"/>
      <c r="BD806" s="37"/>
      <c r="BG806" s="4"/>
      <c r="BK806" s="4"/>
      <c r="BL806" s="37"/>
      <c r="BM806" s="37"/>
      <c r="BN806" s="37"/>
      <c r="BO806" s="39"/>
      <c r="BP806" s="37"/>
      <c r="BQ806" s="37"/>
      <c r="BR806" s="37"/>
      <c r="BS806" s="31"/>
    </row>
    <row r="807" spans="8:71" s="2" customFormat="1" x14ac:dyDescent="0.2">
      <c r="H807" s="5"/>
      <c r="M807" s="64"/>
      <c r="Q807" s="64"/>
      <c r="R807" s="37"/>
      <c r="S807" s="37"/>
      <c r="T807" s="37"/>
      <c r="U807" s="63"/>
      <c r="V807" s="37"/>
      <c r="Y807" s="5"/>
      <c r="AC807" s="5"/>
      <c r="AG807" s="5"/>
      <c r="AK807" s="5"/>
      <c r="AL807" s="37"/>
      <c r="AM807" s="37"/>
      <c r="AN807" s="37"/>
      <c r="AO807" s="38"/>
      <c r="AP807" s="5"/>
      <c r="AQ807" s="5"/>
      <c r="AU807" s="4"/>
      <c r="AY807" s="4"/>
      <c r="AZ807" s="37"/>
      <c r="BA807" s="37"/>
      <c r="BB807" s="37"/>
      <c r="BC807" s="39"/>
      <c r="BD807" s="37"/>
      <c r="BG807" s="4"/>
      <c r="BK807" s="4"/>
      <c r="BL807" s="37"/>
      <c r="BM807" s="37"/>
      <c r="BN807" s="37"/>
      <c r="BO807" s="39"/>
      <c r="BP807" s="37"/>
      <c r="BQ807" s="37"/>
      <c r="BR807" s="37"/>
      <c r="BS807" s="31"/>
    </row>
    <row r="808" spans="8:71" s="2" customFormat="1" x14ac:dyDescent="0.2">
      <c r="H808" s="5"/>
      <c r="M808" s="64"/>
      <c r="Q808" s="64"/>
      <c r="R808" s="37"/>
      <c r="S808" s="37"/>
      <c r="T808" s="37"/>
      <c r="U808" s="63"/>
      <c r="V808" s="37"/>
      <c r="Y808" s="5"/>
      <c r="AC808" s="5"/>
      <c r="AG808" s="5"/>
      <c r="AK808" s="5"/>
      <c r="AL808" s="37"/>
      <c r="AM808" s="37"/>
      <c r="AN808" s="37"/>
      <c r="AO808" s="38"/>
      <c r="AP808" s="5"/>
      <c r="AQ808" s="5"/>
      <c r="AU808" s="4"/>
      <c r="AY808" s="4"/>
      <c r="AZ808" s="37"/>
      <c r="BA808" s="37"/>
      <c r="BB808" s="37"/>
      <c r="BC808" s="39"/>
      <c r="BD808" s="37"/>
      <c r="BG808" s="4"/>
      <c r="BK808" s="4"/>
      <c r="BL808" s="37"/>
      <c r="BM808" s="37"/>
      <c r="BN808" s="37"/>
      <c r="BO808" s="39"/>
      <c r="BP808" s="37"/>
      <c r="BQ808" s="37"/>
      <c r="BR808" s="37"/>
      <c r="BS808" s="31"/>
    </row>
    <row r="809" spans="8:71" s="2" customFormat="1" x14ac:dyDescent="0.2">
      <c r="H809" s="5"/>
      <c r="M809" s="64"/>
      <c r="Q809" s="64"/>
      <c r="R809" s="37"/>
      <c r="S809" s="37"/>
      <c r="T809" s="37"/>
      <c r="U809" s="63"/>
      <c r="V809" s="37"/>
      <c r="Y809" s="5"/>
      <c r="AC809" s="5"/>
      <c r="AG809" s="5"/>
      <c r="AK809" s="5"/>
      <c r="AL809" s="37"/>
      <c r="AM809" s="37"/>
      <c r="AN809" s="37"/>
      <c r="AO809" s="38"/>
      <c r="AP809" s="5"/>
      <c r="AQ809" s="5"/>
      <c r="AU809" s="4"/>
      <c r="AY809" s="4"/>
      <c r="AZ809" s="37"/>
      <c r="BA809" s="37"/>
      <c r="BB809" s="37"/>
      <c r="BC809" s="39"/>
      <c r="BD809" s="37"/>
      <c r="BG809" s="4"/>
      <c r="BK809" s="4"/>
      <c r="BL809" s="37"/>
      <c r="BM809" s="37"/>
      <c r="BN809" s="37"/>
      <c r="BO809" s="39"/>
      <c r="BP809" s="37"/>
      <c r="BQ809" s="37"/>
      <c r="BR809" s="37"/>
      <c r="BS809" s="31"/>
    </row>
    <row r="810" spans="8:71" s="2" customFormat="1" x14ac:dyDescent="0.2">
      <c r="H810" s="5"/>
      <c r="M810" s="64"/>
      <c r="Q810" s="64"/>
      <c r="R810" s="37"/>
      <c r="S810" s="37"/>
      <c r="T810" s="37"/>
      <c r="U810" s="63"/>
      <c r="V810" s="37"/>
      <c r="Y810" s="5"/>
      <c r="AC810" s="5"/>
      <c r="AG810" s="5"/>
      <c r="AK810" s="5"/>
      <c r="AL810" s="37"/>
      <c r="AM810" s="37"/>
      <c r="AN810" s="37"/>
      <c r="AO810" s="38"/>
      <c r="AP810" s="5"/>
      <c r="AQ810" s="5"/>
      <c r="AU810" s="4"/>
      <c r="AY810" s="4"/>
      <c r="AZ810" s="37"/>
      <c r="BA810" s="37"/>
      <c r="BB810" s="37"/>
      <c r="BC810" s="39"/>
      <c r="BD810" s="37"/>
      <c r="BG810" s="4"/>
      <c r="BK810" s="4"/>
      <c r="BL810" s="37"/>
      <c r="BM810" s="37"/>
      <c r="BN810" s="37"/>
      <c r="BO810" s="39"/>
      <c r="BP810" s="37"/>
      <c r="BQ810" s="37"/>
      <c r="BR810" s="37"/>
      <c r="BS810" s="31"/>
    </row>
    <row r="811" spans="8:71" s="2" customFormat="1" x14ac:dyDescent="0.2">
      <c r="H811" s="5"/>
      <c r="M811" s="64"/>
      <c r="Q811" s="64"/>
      <c r="R811" s="37"/>
      <c r="S811" s="37"/>
      <c r="T811" s="37"/>
      <c r="U811" s="63"/>
      <c r="V811" s="37"/>
      <c r="Y811" s="5"/>
      <c r="AC811" s="5"/>
      <c r="AG811" s="5"/>
      <c r="AK811" s="5"/>
      <c r="AL811" s="37"/>
      <c r="AM811" s="37"/>
      <c r="AN811" s="37"/>
      <c r="AO811" s="38"/>
      <c r="AP811" s="5"/>
      <c r="AQ811" s="5"/>
      <c r="AU811" s="4"/>
      <c r="AY811" s="4"/>
      <c r="AZ811" s="37"/>
      <c r="BA811" s="37"/>
      <c r="BB811" s="37"/>
      <c r="BC811" s="39"/>
      <c r="BD811" s="37"/>
      <c r="BG811" s="4"/>
      <c r="BK811" s="4"/>
      <c r="BL811" s="37"/>
      <c r="BM811" s="37"/>
      <c r="BN811" s="37"/>
      <c r="BO811" s="39"/>
      <c r="BP811" s="37"/>
      <c r="BQ811" s="37"/>
      <c r="BR811" s="37"/>
      <c r="BS811" s="31"/>
    </row>
    <row r="812" spans="8:71" s="2" customFormat="1" x14ac:dyDescent="0.2">
      <c r="H812" s="5"/>
      <c r="M812" s="64"/>
      <c r="Q812" s="64"/>
      <c r="R812" s="37"/>
      <c r="S812" s="37"/>
      <c r="T812" s="37"/>
      <c r="U812" s="63"/>
      <c r="V812" s="37"/>
      <c r="Y812" s="5"/>
      <c r="AC812" s="5"/>
      <c r="AG812" s="5"/>
      <c r="AK812" s="5"/>
      <c r="AL812" s="37"/>
      <c r="AM812" s="37"/>
      <c r="AN812" s="37"/>
      <c r="AO812" s="38"/>
      <c r="AP812" s="5"/>
      <c r="AQ812" s="5"/>
      <c r="AU812" s="4"/>
      <c r="AY812" s="4"/>
      <c r="AZ812" s="37"/>
      <c r="BA812" s="37"/>
      <c r="BB812" s="37"/>
      <c r="BC812" s="39"/>
      <c r="BD812" s="37"/>
      <c r="BG812" s="4"/>
      <c r="BK812" s="4"/>
      <c r="BL812" s="37"/>
      <c r="BM812" s="37"/>
      <c r="BN812" s="37"/>
      <c r="BO812" s="39"/>
      <c r="BP812" s="37"/>
      <c r="BQ812" s="37"/>
      <c r="BR812" s="37"/>
      <c r="BS812" s="31"/>
    </row>
    <row r="813" spans="8:71" s="2" customFormat="1" x14ac:dyDescent="0.2">
      <c r="H813" s="5"/>
      <c r="M813" s="64"/>
      <c r="Q813" s="64"/>
      <c r="R813" s="37"/>
      <c r="S813" s="37"/>
      <c r="T813" s="37"/>
      <c r="U813" s="63"/>
      <c r="V813" s="37"/>
      <c r="Y813" s="5"/>
      <c r="AC813" s="5"/>
      <c r="AG813" s="5"/>
      <c r="AK813" s="5"/>
      <c r="AL813" s="37"/>
      <c r="AM813" s="37"/>
      <c r="AN813" s="37"/>
      <c r="AO813" s="38"/>
      <c r="AP813" s="5"/>
      <c r="AQ813" s="5"/>
      <c r="AU813" s="4"/>
      <c r="AY813" s="4"/>
      <c r="AZ813" s="37"/>
      <c r="BA813" s="37"/>
      <c r="BB813" s="37"/>
      <c r="BC813" s="39"/>
      <c r="BD813" s="37"/>
      <c r="BG813" s="4"/>
      <c r="BK813" s="4"/>
      <c r="BL813" s="37"/>
      <c r="BM813" s="37"/>
      <c r="BN813" s="37"/>
      <c r="BO813" s="39"/>
      <c r="BP813" s="37"/>
      <c r="BQ813" s="37"/>
      <c r="BR813" s="37"/>
      <c r="BS813" s="31"/>
    </row>
    <row r="814" spans="8:71" s="2" customFormat="1" x14ac:dyDescent="0.2">
      <c r="H814" s="5"/>
      <c r="M814" s="64"/>
      <c r="Q814" s="64"/>
      <c r="R814" s="37"/>
      <c r="S814" s="37"/>
      <c r="T814" s="37"/>
      <c r="U814" s="63"/>
      <c r="V814" s="37"/>
      <c r="Y814" s="5"/>
      <c r="AC814" s="5"/>
      <c r="AG814" s="5"/>
      <c r="AK814" s="5"/>
      <c r="AL814" s="37"/>
      <c r="AM814" s="37"/>
      <c r="AN814" s="37"/>
      <c r="AO814" s="38"/>
      <c r="AP814" s="5"/>
      <c r="AQ814" s="5"/>
      <c r="AU814" s="4"/>
      <c r="AY814" s="4"/>
      <c r="AZ814" s="37"/>
      <c r="BA814" s="37"/>
      <c r="BB814" s="37"/>
      <c r="BC814" s="39"/>
      <c r="BD814" s="37"/>
      <c r="BG814" s="4"/>
      <c r="BK814" s="4"/>
      <c r="BL814" s="37"/>
      <c r="BM814" s="37"/>
      <c r="BN814" s="37"/>
      <c r="BO814" s="39"/>
      <c r="BP814" s="37"/>
      <c r="BQ814" s="37"/>
      <c r="BR814" s="37"/>
      <c r="BS814" s="31"/>
    </row>
    <row r="815" spans="8:71" s="2" customFormat="1" x14ac:dyDescent="0.2">
      <c r="H815" s="5"/>
      <c r="M815" s="64"/>
      <c r="Q815" s="64"/>
      <c r="R815" s="37"/>
      <c r="S815" s="37"/>
      <c r="T815" s="37"/>
      <c r="U815" s="63"/>
      <c r="V815" s="37"/>
      <c r="Y815" s="5"/>
      <c r="AC815" s="5"/>
      <c r="AG815" s="5"/>
      <c r="AK815" s="5"/>
      <c r="AL815" s="37"/>
      <c r="AM815" s="37"/>
      <c r="AN815" s="37"/>
      <c r="AO815" s="38"/>
      <c r="AP815" s="5"/>
      <c r="AQ815" s="5"/>
      <c r="AU815" s="4"/>
      <c r="AY815" s="4"/>
      <c r="AZ815" s="37"/>
      <c r="BA815" s="37"/>
      <c r="BB815" s="37"/>
      <c r="BC815" s="39"/>
      <c r="BD815" s="37"/>
      <c r="BG815" s="4"/>
      <c r="BK815" s="4"/>
      <c r="BL815" s="37"/>
      <c r="BM815" s="37"/>
      <c r="BN815" s="37"/>
      <c r="BO815" s="39"/>
      <c r="BP815" s="37"/>
      <c r="BQ815" s="37"/>
      <c r="BR815" s="37"/>
      <c r="BS815" s="31"/>
    </row>
    <row r="816" spans="8:71" s="2" customFormat="1" x14ac:dyDescent="0.2">
      <c r="H816" s="5"/>
      <c r="M816" s="64"/>
      <c r="Q816" s="64"/>
      <c r="R816" s="37"/>
      <c r="S816" s="37"/>
      <c r="T816" s="37"/>
      <c r="U816" s="63"/>
      <c r="V816" s="37"/>
      <c r="Y816" s="5"/>
      <c r="AC816" s="5"/>
      <c r="AG816" s="5"/>
      <c r="AK816" s="5"/>
      <c r="AL816" s="37"/>
      <c r="AM816" s="37"/>
      <c r="AN816" s="37"/>
      <c r="AO816" s="38"/>
      <c r="AP816" s="5"/>
      <c r="AQ816" s="5"/>
      <c r="AU816" s="4"/>
      <c r="AY816" s="4"/>
      <c r="AZ816" s="37"/>
      <c r="BA816" s="37"/>
      <c r="BB816" s="37"/>
      <c r="BC816" s="39"/>
      <c r="BD816" s="37"/>
      <c r="BG816" s="4"/>
      <c r="BK816" s="4"/>
      <c r="BL816" s="37"/>
      <c r="BM816" s="37"/>
      <c r="BN816" s="37"/>
      <c r="BO816" s="39"/>
      <c r="BP816" s="37"/>
      <c r="BQ816" s="37"/>
      <c r="BR816" s="37"/>
      <c r="BS816" s="31"/>
    </row>
    <row r="817" spans="8:71" s="2" customFormat="1" x14ac:dyDescent="0.2">
      <c r="H817" s="5"/>
      <c r="M817" s="64"/>
      <c r="Q817" s="64"/>
      <c r="R817" s="37"/>
      <c r="S817" s="37"/>
      <c r="T817" s="37"/>
      <c r="U817" s="63"/>
      <c r="V817" s="37"/>
      <c r="Y817" s="5"/>
      <c r="AC817" s="5"/>
      <c r="AG817" s="5"/>
      <c r="AK817" s="5"/>
      <c r="AL817" s="37"/>
      <c r="AM817" s="37"/>
      <c r="AN817" s="37"/>
      <c r="AO817" s="38"/>
      <c r="AP817" s="5"/>
      <c r="AQ817" s="5"/>
      <c r="AU817" s="4"/>
      <c r="AY817" s="4"/>
      <c r="AZ817" s="37"/>
      <c r="BA817" s="37"/>
      <c r="BB817" s="37"/>
      <c r="BC817" s="39"/>
      <c r="BD817" s="37"/>
      <c r="BG817" s="4"/>
      <c r="BK817" s="4"/>
      <c r="BL817" s="37"/>
      <c r="BM817" s="37"/>
      <c r="BN817" s="37"/>
      <c r="BO817" s="39"/>
      <c r="BP817" s="37"/>
      <c r="BQ817" s="37"/>
      <c r="BR817" s="37"/>
      <c r="BS817" s="31"/>
    </row>
    <row r="818" spans="8:71" s="2" customFormat="1" x14ac:dyDescent="0.2">
      <c r="H818" s="5"/>
      <c r="M818" s="64"/>
      <c r="Q818" s="64"/>
      <c r="R818" s="37"/>
      <c r="S818" s="37"/>
      <c r="T818" s="37"/>
      <c r="U818" s="63"/>
      <c r="V818" s="37"/>
      <c r="Y818" s="5"/>
      <c r="AC818" s="5"/>
      <c r="AG818" s="5"/>
      <c r="AK818" s="5"/>
      <c r="AL818" s="37"/>
      <c r="AM818" s="37"/>
      <c r="AN818" s="37"/>
      <c r="AO818" s="38"/>
      <c r="AP818" s="5"/>
      <c r="AQ818" s="5"/>
      <c r="AU818" s="4"/>
      <c r="AY818" s="4"/>
      <c r="AZ818" s="37"/>
      <c r="BA818" s="37"/>
      <c r="BB818" s="37"/>
      <c r="BC818" s="39"/>
      <c r="BD818" s="37"/>
      <c r="BG818" s="4"/>
      <c r="BK818" s="4"/>
      <c r="BL818" s="37"/>
      <c r="BM818" s="37"/>
      <c r="BN818" s="37"/>
      <c r="BO818" s="39"/>
      <c r="BP818" s="37"/>
      <c r="BQ818" s="37"/>
      <c r="BR818" s="37"/>
      <c r="BS818" s="31"/>
    </row>
    <row r="819" spans="8:71" s="2" customFormat="1" x14ac:dyDescent="0.2">
      <c r="H819" s="5"/>
      <c r="M819" s="64"/>
      <c r="Q819" s="64"/>
      <c r="R819" s="37"/>
      <c r="S819" s="37"/>
      <c r="T819" s="37"/>
      <c r="U819" s="63"/>
      <c r="V819" s="37"/>
      <c r="Y819" s="5"/>
      <c r="AC819" s="5"/>
      <c r="AG819" s="5"/>
      <c r="AK819" s="5"/>
      <c r="AL819" s="37"/>
      <c r="AM819" s="37"/>
      <c r="AN819" s="37"/>
      <c r="AO819" s="38"/>
      <c r="AP819" s="5"/>
      <c r="AQ819" s="5"/>
      <c r="AU819" s="4"/>
      <c r="AY819" s="4"/>
      <c r="AZ819" s="37"/>
      <c r="BA819" s="37"/>
      <c r="BB819" s="37"/>
      <c r="BC819" s="39"/>
      <c r="BD819" s="37"/>
      <c r="BG819" s="4"/>
      <c r="BK819" s="4"/>
      <c r="BL819" s="37"/>
      <c r="BM819" s="37"/>
      <c r="BN819" s="37"/>
      <c r="BO819" s="39"/>
      <c r="BP819" s="37"/>
      <c r="BQ819" s="37"/>
      <c r="BR819" s="37"/>
      <c r="BS819" s="31"/>
    </row>
    <row r="820" spans="8:71" s="2" customFormat="1" x14ac:dyDescent="0.2">
      <c r="H820" s="5"/>
      <c r="M820" s="64"/>
      <c r="Q820" s="64"/>
      <c r="R820" s="37"/>
      <c r="S820" s="37"/>
      <c r="T820" s="37"/>
      <c r="U820" s="63"/>
      <c r="V820" s="37"/>
      <c r="Y820" s="5"/>
      <c r="AC820" s="5"/>
      <c r="AG820" s="5"/>
      <c r="AK820" s="5"/>
      <c r="AL820" s="37"/>
      <c r="AM820" s="37"/>
      <c r="AN820" s="37"/>
      <c r="AO820" s="38"/>
      <c r="AP820" s="5"/>
      <c r="AQ820" s="5"/>
      <c r="AU820" s="4"/>
      <c r="AY820" s="4"/>
      <c r="AZ820" s="37"/>
      <c r="BA820" s="37"/>
      <c r="BB820" s="37"/>
      <c r="BC820" s="39"/>
      <c r="BD820" s="37"/>
      <c r="BG820" s="4"/>
      <c r="BK820" s="4"/>
      <c r="BL820" s="37"/>
      <c r="BM820" s="37"/>
      <c r="BN820" s="37"/>
      <c r="BO820" s="39"/>
      <c r="BP820" s="37"/>
      <c r="BQ820" s="37"/>
      <c r="BR820" s="37"/>
      <c r="BS820" s="31"/>
    </row>
    <row r="821" spans="8:71" s="2" customFormat="1" x14ac:dyDescent="0.2">
      <c r="H821" s="5"/>
      <c r="M821" s="64"/>
      <c r="Q821" s="64"/>
      <c r="R821" s="37"/>
      <c r="S821" s="37"/>
      <c r="T821" s="37"/>
      <c r="U821" s="63"/>
      <c r="V821" s="37"/>
      <c r="Y821" s="5"/>
      <c r="AC821" s="5"/>
      <c r="AG821" s="5"/>
      <c r="AK821" s="5"/>
      <c r="AL821" s="37"/>
      <c r="AM821" s="37"/>
      <c r="AN821" s="37"/>
      <c r="AO821" s="38"/>
      <c r="AP821" s="5"/>
      <c r="AQ821" s="5"/>
      <c r="AU821" s="4"/>
      <c r="AY821" s="4"/>
      <c r="AZ821" s="37"/>
      <c r="BA821" s="37"/>
      <c r="BB821" s="37"/>
      <c r="BC821" s="39"/>
      <c r="BD821" s="37"/>
      <c r="BG821" s="4"/>
      <c r="BK821" s="4"/>
      <c r="BL821" s="37"/>
      <c r="BM821" s="37"/>
      <c r="BN821" s="37"/>
      <c r="BO821" s="39"/>
      <c r="BP821" s="37"/>
      <c r="BQ821" s="37"/>
      <c r="BR821" s="37"/>
      <c r="BS821" s="31"/>
    </row>
    <row r="822" spans="8:71" s="2" customFormat="1" x14ac:dyDescent="0.2">
      <c r="H822" s="5"/>
      <c r="M822" s="64"/>
      <c r="Q822" s="64"/>
      <c r="R822" s="37"/>
      <c r="S822" s="37"/>
      <c r="T822" s="37"/>
      <c r="U822" s="63"/>
      <c r="V822" s="37"/>
      <c r="Y822" s="5"/>
      <c r="AC822" s="5"/>
      <c r="AG822" s="5"/>
      <c r="AK822" s="5"/>
      <c r="AL822" s="37"/>
      <c r="AM822" s="37"/>
      <c r="AN822" s="37"/>
      <c r="AO822" s="38"/>
      <c r="AP822" s="5"/>
      <c r="AQ822" s="5"/>
      <c r="AU822" s="4"/>
      <c r="AY822" s="4"/>
      <c r="AZ822" s="37"/>
      <c r="BA822" s="37"/>
      <c r="BB822" s="37"/>
      <c r="BC822" s="39"/>
      <c r="BD822" s="37"/>
      <c r="BG822" s="4"/>
      <c r="BK822" s="4"/>
      <c r="BL822" s="37"/>
      <c r="BM822" s="37"/>
      <c r="BN822" s="37"/>
      <c r="BO822" s="39"/>
      <c r="BP822" s="37"/>
      <c r="BQ822" s="37"/>
      <c r="BR822" s="37"/>
      <c r="BS822" s="31"/>
    </row>
    <row r="823" spans="8:71" s="2" customFormat="1" x14ac:dyDescent="0.2">
      <c r="H823" s="5"/>
      <c r="M823" s="64"/>
      <c r="Q823" s="64"/>
      <c r="R823" s="37"/>
      <c r="S823" s="37"/>
      <c r="T823" s="37"/>
      <c r="U823" s="63"/>
      <c r="V823" s="37"/>
      <c r="Y823" s="5"/>
      <c r="AC823" s="5"/>
      <c r="AG823" s="5"/>
      <c r="AK823" s="5"/>
      <c r="AL823" s="37"/>
      <c r="AM823" s="37"/>
      <c r="AN823" s="37"/>
      <c r="AO823" s="38"/>
      <c r="AP823" s="5"/>
      <c r="AQ823" s="5"/>
      <c r="AU823" s="4"/>
      <c r="AY823" s="4"/>
      <c r="AZ823" s="37"/>
      <c r="BA823" s="37"/>
      <c r="BB823" s="37"/>
      <c r="BC823" s="39"/>
      <c r="BD823" s="37"/>
      <c r="BG823" s="4"/>
      <c r="BK823" s="4"/>
      <c r="BL823" s="37"/>
      <c r="BM823" s="37"/>
      <c r="BN823" s="37"/>
      <c r="BO823" s="39"/>
      <c r="BP823" s="37"/>
      <c r="BQ823" s="37"/>
      <c r="BR823" s="37"/>
      <c r="BS823" s="31"/>
    </row>
    <row r="824" spans="8:71" s="2" customFormat="1" x14ac:dyDescent="0.2">
      <c r="H824" s="5"/>
      <c r="M824" s="64"/>
      <c r="Q824" s="64"/>
      <c r="R824" s="37"/>
      <c r="S824" s="37"/>
      <c r="T824" s="37"/>
      <c r="U824" s="63"/>
      <c r="V824" s="37"/>
      <c r="Y824" s="5"/>
      <c r="AC824" s="5"/>
      <c r="AG824" s="5"/>
      <c r="AK824" s="5"/>
      <c r="AL824" s="37"/>
      <c r="AM824" s="37"/>
      <c r="AN824" s="37"/>
      <c r="AO824" s="38"/>
      <c r="AP824" s="5"/>
      <c r="AQ824" s="5"/>
      <c r="AU824" s="4"/>
      <c r="AY824" s="4"/>
      <c r="AZ824" s="37"/>
      <c r="BA824" s="37"/>
      <c r="BB824" s="37"/>
      <c r="BC824" s="39"/>
      <c r="BD824" s="37"/>
      <c r="BG824" s="4"/>
      <c r="BK824" s="4"/>
      <c r="BL824" s="37"/>
      <c r="BM824" s="37"/>
      <c r="BN824" s="37"/>
      <c r="BO824" s="39"/>
      <c r="BP824" s="37"/>
      <c r="BQ824" s="37"/>
      <c r="BR824" s="37"/>
      <c r="BS824" s="31"/>
    </row>
    <row r="825" spans="8:71" s="2" customFormat="1" x14ac:dyDescent="0.2">
      <c r="H825" s="5"/>
      <c r="M825" s="64"/>
      <c r="Q825" s="64"/>
      <c r="R825" s="37"/>
      <c r="S825" s="37"/>
      <c r="T825" s="37"/>
      <c r="U825" s="63"/>
      <c r="V825" s="37"/>
      <c r="Y825" s="5"/>
      <c r="AC825" s="5"/>
      <c r="AG825" s="5"/>
      <c r="AK825" s="5"/>
      <c r="AL825" s="37"/>
      <c r="AM825" s="37"/>
      <c r="AN825" s="37"/>
      <c r="AO825" s="38"/>
      <c r="AP825" s="5"/>
      <c r="AQ825" s="5"/>
      <c r="AU825" s="4"/>
      <c r="AY825" s="4"/>
      <c r="AZ825" s="37"/>
      <c r="BA825" s="37"/>
      <c r="BB825" s="37"/>
      <c r="BC825" s="39"/>
      <c r="BD825" s="37"/>
      <c r="BG825" s="4"/>
      <c r="BK825" s="4"/>
      <c r="BL825" s="37"/>
      <c r="BM825" s="37"/>
      <c r="BN825" s="37"/>
      <c r="BO825" s="39"/>
      <c r="BP825" s="37"/>
      <c r="BQ825" s="37"/>
      <c r="BR825" s="37"/>
      <c r="BS825" s="31"/>
    </row>
    <row r="826" spans="8:71" s="2" customFormat="1" x14ac:dyDescent="0.2">
      <c r="H826" s="5"/>
      <c r="M826" s="64"/>
      <c r="Q826" s="64"/>
      <c r="R826" s="37"/>
      <c r="S826" s="37"/>
      <c r="T826" s="37"/>
      <c r="U826" s="63"/>
      <c r="V826" s="37"/>
      <c r="Y826" s="5"/>
      <c r="AC826" s="5"/>
      <c r="AG826" s="5"/>
      <c r="AK826" s="5"/>
      <c r="AL826" s="37"/>
      <c r="AM826" s="37"/>
      <c r="AN826" s="37"/>
      <c r="AO826" s="38"/>
      <c r="AP826" s="5"/>
      <c r="AQ826" s="5"/>
      <c r="AU826" s="4"/>
      <c r="AY826" s="4"/>
      <c r="AZ826" s="37"/>
      <c r="BA826" s="37"/>
      <c r="BB826" s="37"/>
      <c r="BC826" s="39"/>
      <c r="BD826" s="37"/>
      <c r="BG826" s="4"/>
      <c r="BK826" s="4"/>
      <c r="BL826" s="37"/>
      <c r="BM826" s="37"/>
      <c r="BN826" s="37"/>
      <c r="BO826" s="39"/>
      <c r="BP826" s="37"/>
      <c r="BQ826" s="37"/>
      <c r="BR826" s="37"/>
      <c r="BS826" s="31"/>
    </row>
    <row r="827" spans="8:71" s="2" customFormat="1" x14ac:dyDescent="0.2">
      <c r="H827" s="5"/>
      <c r="M827" s="64"/>
      <c r="Q827" s="64"/>
      <c r="R827" s="37"/>
      <c r="S827" s="37"/>
      <c r="T827" s="37"/>
      <c r="U827" s="63"/>
      <c r="V827" s="37"/>
      <c r="Y827" s="5"/>
      <c r="AC827" s="5"/>
      <c r="AG827" s="5"/>
      <c r="AK827" s="5"/>
      <c r="AL827" s="37"/>
      <c r="AM827" s="37"/>
      <c r="AN827" s="37"/>
      <c r="AO827" s="38"/>
      <c r="AP827" s="5"/>
      <c r="AQ827" s="5"/>
      <c r="AU827" s="4"/>
      <c r="AY827" s="4"/>
      <c r="AZ827" s="37"/>
      <c r="BA827" s="37"/>
      <c r="BB827" s="37"/>
      <c r="BC827" s="39"/>
      <c r="BD827" s="37"/>
      <c r="BG827" s="4"/>
      <c r="BK827" s="4"/>
      <c r="BL827" s="37"/>
      <c r="BM827" s="37"/>
      <c r="BN827" s="37"/>
      <c r="BO827" s="39"/>
      <c r="BP827" s="37"/>
      <c r="BQ827" s="37"/>
      <c r="BR827" s="37"/>
      <c r="BS827" s="31"/>
    </row>
    <row r="828" spans="8:71" s="2" customFormat="1" x14ac:dyDescent="0.2">
      <c r="H828" s="5"/>
      <c r="M828" s="64"/>
      <c r="Q828" s="64"/>
      <c r="R828" s="37"/>
      <c r="S828" s="37"/>
      <c r="T828" s="37"/>
      <c r="U828" s="63"/>
      <c r="V828" s="37"/>
      <c r="Y828" s="5"/>
      <c r="AC828" s="5"/>
      <c r="AG828" s="5"/>
      <c r="AK828" s="5"/>
      <c r="AL828" s="37"/>
      <c r="AM828" s="37"/>
      <c r="AN828" s="37"/>
      <c r="AO828" s="38"/>
      <c r="AP828" s="5"/>
      <c r="AQ828" s="5"/>
      <c r="AU828" s="4"/>
      <c r="AY828" s="4"/>
      <c r="AZ828" s="37"/>
      <c r="BA828" s="37"/>
      <c r="BB828" s="37"/>
      <c r="BC828" s="39"/>
      <c r="BD828" s="37"/>
      <c r="BG828" s="4"/>
      <c r="BK828" s="4"/>
      <c r="BL828" s="37"/>
      <c r="BM828" s="37"/>
      <c r="BN828" s="37"/>
      <c r="BO828" s="39"/>
      <c r="BP828" s="37"/>
      <c r="BQ828" s="37"/>
      <c r="BR828" s="37"/>
      <c r="BS828" s="31"/>
    </row>
    <row r="829" spans="8:71" s="2" customFormat="1" x14ac:dyDescent="0.2">
      <c r="H829" s="5"/>
      <c r="M829" s="64"/>
      <c r="Q829" s="64"/>
      <c r="R829" s="37"/>
      <c r="S829" s="37"/>
      <c r="T829" s="37"/>
      <c r="U829" s="63"/>
      <c r="V829" s="37"/>
      <c r="Y829" s="5"/>
      <c r="AC829" s="5"/>
      <c r="AG829" s="5"/>
      <c r="AK829" s="5"/>
      <c r="AL829" s="37"/>
      <c r="AM829" s="37"/>
      <c r="AN829" s="37"/>
      <c r="AO829" s="38"/>
      <c r="AP829" s="5"/>
      <c r="AQ829" s="5"/>
      <c r="AU829" s="4"/>
      <c r="AY829" s="4"/>
      <c r="AZ829" s="37"/>
      <c r="BA829" s="37"/>
      <c r="BB829" s="37"/>
      <c r="BC829" s="39"/>
      <c r="BD829" s="37"/>
      <c r="BG829" s="4"/>
      <c r="BK829" s="4"/>
      <c r="BL829" s="37"/>
      <c r="BM829" s="37"/>
      <c r="BN829" s="37"/>
      <c r="BO829" s="39"/>
      <c r="BP829" s="37"/>
      <c r="BQ829" s="37"/>
      <c r="BR829" s="37"/>
      <c r="BS829" s="31"/>
    </row>
    <row r="830" spans="8:71" s="2" customFormat="1" x14ac:dyDescent="0.2">
      <c r="H830" s="5"/>
      <c r="M830" s="64"/>
      <c r="Q830" s="64"/>
      <c r="R830" s="37"/>
      <c r="S830" s="37"/>
      <c r="T830" s="37"/>
      <c r="U830" s="63"/>
      <c r="V830" s="37"/>
      <c r="Y830" s="5"/>
      <c r="AC830" s="5"/>
      <c r="AG830" s="5"/>
      <c r="AK830" s="5"/>
      <c r="AL830" s="37"/>
      <c r="AM830" s="37"/>
      <c r="AN830" s="37"/>
      <c r="AO830" s="38"/>
      <c r="AP830" s="5"/>
      <c r="AQ830" s="5"/>
      <c r="AU830" s="4"/>
      <c r="AY830" s="4"/>
      <c r="AZ830" s="37"/>
      <c r="BA830" s="37"/>
      <c r="BB830" s="37"/>
      <c r="BC830" s="39"/>
      <c r="BD830" s="37"/>
      <c r="BG830" s="4"/>
      <c r="BK830" s="4"/>
      <c r="BL830" s="37"/>
      <c r="BM830" s="37"/>
      <c r="BN830" s="37"/>
      <c r="BO830" s="39"/>
      <c r="BP830" s="37"/>
      <c r="BQ830" s="37"/>
      <c r="BR830" s="37"/>
      <c r="BS830" s="31"/>
    </row>
    <row r="831" spans="8:71" s="2" customFormat="1" x14ac:dyDescent="0.2">
      <c r="H831" s="5"/>
      <c r="M831" s="64"/>
      <c r="Q831" s="64"/>
      <c r="R831" s="37"/>
      <c r="S831" s="37"/>
      <c r="T831" s="37"/>
      <c r="U831" s="63"/>
      <c r="V831" s="37"/>
      <c r="Y831" s="5"/>
      <c r="AC831" s="5"/>
      <c r="AG831" s="5"/>
      <c r="AK831" s="5"/>
      <c r="AL831" s="37"/>
      <c r="AM831" s="37"/>
      <c r="AN831" s="37"/>
      <c r="AO831" s="38"/>
      <c r="AP831" s="5"/>
      <c r="AQ831" s="5"/>
      <c r="AU831" s="4"/>
      <c r="AY831" s="4"/>
      <c r="AZ831" s="37"/>
      <c r="BA831" s="37"/>
      <c r="BB831" s="37"/>
      <c r="BC831" s="39"/>
      <c r="BD831" s="37"/>
      <c r="BG831" s="4"/>
      <c r="BK831" s="4"/>
      <c r="BL831" s="37"/>
      <c r="BM831" s="37"/>
      <c r="BN831" s="37"/>
      <c r="BO831" s="39"/>
      <c r="BP831" s="37"/>
      <c r="BQ831" s="37"/>
      <c r="BR831" s="37"/>
      <c r="BS831" s="31"/>
    </row>
    <row r="832" spans="8:71" s="2" customFormat="1" x14ac:dyDescent="0.2">
      <c r="H832" s="5"/>
      <c r="M832" s="64"/>
      <c r="Q832" s="64"/>
      <c r="R832" s="37"/>
      <c r="S832" s="37"/>
      <c r="T832" s="37"/>
      <c r="U832" s="63"/>
      <c r="V832" s="37"/>
      <c r="Y832" s="5"/>
      <c r="AC832" s="5"/>
      <c r="AG832" s="5"/>
      <c r="AK832" s="5"/>
      <c r="AL832" s="37"/>
      <c r="AM832" s="37"/>
      <c r="AN832" s="37"/>
      <c r="AO832" s="38"/>
      <c r="AP832" s="5"/>
      <c r="AQ832" s="5"/>
      <c r="AU832" s="4"/>
      <c r="AY832" s="4"/>
      <c r="AZ832" s="37"/>
      <c r="BA832" s="37"/>
      <c r="BB832" s="37"/>
      <c r="BC832" s="39"/>
      <c r="BD832" s="37"/>
      <c r="BG832" s="4"/>
      <c r="BK832" s="4"/>
      <c r="BL832" s="37"/>
      <c r="BM832" s="37"/>
      <c r="BN832" s="37"/>
      <c r="BO832" s="39"/>
      <c r="BP832" s="37"/>
      <c r="BQ832" s="37"/>
      <c r="BR832" s="37"/>
      <c r="BS832" s="31"/>
    </row>
    <row r="833" spans="8:71" s="2" customFormat="1" x14ac:dyDescent="0.2">
      <c r="H833" s="5"/>
      <c r="M833" s="64"/>
      <c r="Q833" s="64"/>
      <c r="R833" s="37"/>
      <c r="S833" s="37"/>
      <c r="T833" s="37"/>
      <c r="U833" s="63"/>
      <c r="V833" s="37"/>
      <c r="Y833" s="5"/>
      <c r="AC833" s="5"/>
      <c r="AG833" s="5"/>
      <c r="AK833" s="5"/>
      <c r="AL833" s="37"/>
      <c r="AM833" s="37"/>
      <c r="AN833" s="37"/>
      <c r="AO833" s="38"/>
      <c r="AP833" s="5"/>
      <c r="AQ833" s="5"/>
      <c r="AU833" s="4"/>
      <c r="AY833" s="4"/>
      <c r="AZ833" s="37"/>
      <c r="BA833" s="37"/>
      <c r="BB833" s="37"/>
      <c r="BC833" s="39"/>
      <c r="BD833" s="37"/>
      <c r="BG833" s="4"/>
      <c r="BK833" s="4"/>
      <c r="BL833" s="37"/>
      <c r="BM833" s="37"/>
      <c r="BN833" s="37"/>
      <c r="BO833" s="39"/>
      <c r="BP833" s="37"/>
      <c r="BQ833" s="37"/>
      <c r="BR833" s="37"/>
      <c r="BS833" s="31"/>
    </row>
    <row r="834" spans="8:71" s="2" customFormat="1" x14ac:dyDescent="0.2">
      <c r="H834" s="5"/>
      <c r="M834" s="64"/>
      <c r="Q834" s="64"/>
      <c r="R834" s="37"/>
      <c r="S834" s="37"/>
      <c r="T834" s="37"/>
      <c r="U834" s="63"/>
      <c r="V834" s="37"/>
      <c r="Y834" s="5"/>
      <c r="AC834" s="5"/>
      <c r="AG834" s="5"/>
      <c r="AK834" s="5"/>
      <c r="AL834" s="37"/>
      <c r="AM834" s="37"/>
      <c r="AN834" s="37"/>
      <c r="AO834" s="38"/>
      <c r="AP834" s="5"/>
      <c r="AQ834" s="5"/>
      <c r="AU834" s="4"/>
      <c r="AY834" s="4"/>
      <c r="AZ834" s="37"/>
      <c r="BA834" s="37"/>
      <c r="BB834" s="37"/>
      <c r="BC834" s="39"/>
      <c r="BD834" s="37"/>
      <c r="BG834" s="4"/>
      <c r="BK834" s="4"/>
      <c r="BL834" s="37"/>
      <c r="BM834" s="37"/>
      <c r="BN834" s="37"/>
      <c r="BO834" s="39"/>
      <c r="BP834" s="37"/>
      <c r="BQ834" s="37"/>
      <c r="BR834" s="37"/>
      <c r="BS834" s="31"/>
    </row>
    <row r="835" spans="8:71" s="2" customFormat="1" x14ac:dyDescent="0.2">
      <c r="H835" s="5"/>
      <c r="M835" s="64"/>
      <c r="Q835" s="64"/>
      <c r="R835" s="37"/>
      <c r="S835" s="37"/>
      <c r="T835" s="37"/>
      <c r="U835" s="63"/>
      <c r="V835" s="37"/>
      <c r="Y835" s="5"/>
      <c r="AC835" s="5"/>
      <c r="AG835" s="5"/>
      <c r="AK835" s="5"/>
      <c r="AL835" s="37"/>
      <c r="AM835" s="37"/>
      <c r="AN835" s="37"/>
      <c r="AO835" s="38"/>
      <c r="AP835" s="5"/>
      <c r="AQ835" s="5"/>
      <c r="AU835" s="4"/>
      <c r="AY835" s="4"/>
      <c r="AZ835" s="37"/>
      <c r="BA835" s="37"/>
      <c r="BB835" s="37"/>
      <c r="BC835" s="39"/>
      <c r="BD835" s="37"/>
      <c r="BG835" s="4"/>
      <c r="BK835" s="4"/>
      <c r="BL835" s="37"/>
      <c r="BM835" s="37"/>
      <c r="BN835" s="37"/>
      <c r="BO835" s="39"/>
      <c r="BP835" s="37"/>
      <c r="BQ835" s="37"/>
      <c r="BR835" s="37"/>
      <c r="BS835" s="31"/>
    </row>
    <row r="836" spans="8:71" s="2" customFormat="1" x14ac:dyDescent="0.2">
      <c r="H836" s="5"/>
      <c r="M836" s="64"/>
      <c r="Q836" s="64"/>
      <c r="R836" s="37"/>
      <c r="S836" s="37"/>
      <c r="T836" s="37"/>
      <c r="U836" s="63"/>
      <c r="V836" s="37"/>
      <c r="Y836" s="5"/>
      <c r="AC836" s="5"/>
      <c r="AG836" s="5"/>
      <c r="AK836" s="5"/>
      <c r="AL836" s="37"/>
      <c r="AM836" s="37"/>
      <c r="AN836" s="37"/>
      <c r="AO836" s="38"/>
      <c r="AP836" s="5"/>
      <c r="AQ836" s="5"/>
      <c r="AU836" s="4"/>
      <c r="AY836" s="4"/>
      <c r="AZ836" s="37"/>
      <c r="BA836" s="37"/>
      <c r="BB836" s="37"/>
      <c r="BC836" s="39"/>
      <c r="BD836" s="37"/>
      <c r="BG836" s="4"/>
      <c r="BK836" s="4"/>
      <c r="BL836" s="37"/>
      <c r="BM836" s="37"/>
      <c r="BN836" s="37"/>
      <c r="BO836" s="39"/>
      <c r="BP836" s="37"/>
      <c r="BQ836" s="37"/>
      <c r="BR836" s="37"/>
      <c r="BS836" s="31"/>
    </row>
    <row r="837" spans="8:71" s="2" customFormat="1" x14ac:dyDescent="0.2">
      <c r="H837" s="5"/>
      <c r="M837" s="64"/>
      <c r="Q837" s="64"/>
      <c r="R837" s="37"/>
      <c r="S837" s="37"/>
      <c r="T837" s="37"/>
      <c r="U837" s="63"/>
      <c r="V837" s="37"/>
      <c r="Y837" s="5"/>
      <c r="AC837" s="5"/>
      <c r="AG837" s="5"/>
      <c r="AK837" s="5"/>
      <c r="AL837" s="37"/>
      <c r="AM837" s="37"/>
      <c r="AN837" s="37"/>
      <c r="AO837" s="38"/>
      <c r="AP837" s="5"/>
      <c r="AQ837" s="5"/>
      <c r="AU837" s="4"/>
      <c r="AY837" s="4"/>
      <c r="AZ837" s="37"/>
      <c r="BA837" s="37"/>
      <c r="BB837" s="37"/>
      <c r="BC837" s="39"/>
      <c r="BD837" s="37"/>
      <c r="BG837" s="4"/>
      <c r="BK837" s="4"/>
      <c r="BL837" s="37"/>
      <c r="BM837" s="37"/>
      <c r="BN837" s="37"/>
      <c r="BO837" s="39"/>
      <c r="BP837" s="37"/>
      <c r="BQ837" s="37"/>
      <c r="BR837" s="37"/>
      <c r="BS837" s="31"/>
    </row>
    <row r="838" spans="8:71" s="2" customFormat="1" x14ac:dyDescent="0.2">
      <c r="H838" s="5"/>
      <c r="M838" s="64"/>
      <c r="Q838" s="64"/>
      <c r="R838" s="37"/>
      <c r="S838" s="37"/>
      <c r="T838" s="37"/>
      <c r="U838" s="63"/>
      <c r="V838" s="37"/>
      <c r="Y838" s="5"/>
      <c r="AC838" s="5"/>
      <c r="AG838" s="5"/>
      <c r="AK838" s="5"/>
      <c r="AL838" s="37"/>
      <c r="AM838" s="37"/>
      <c r="AN838" s="37"/>
      <c r="AO838" s="38"/>
      <c r="AP838" s="5"/>
      <c r="AQ838" s="5"/>
      <c r="AU838" s="4"/>
      <c r="AY838" s="4"/>
      <c r="AZ838" s="37"/>
      <c r="BA838" s="37"/>
      <c r="BB838" s="37"/>
      <c r="BC838" s="39"/>
      <c r="BD838" s="37"/>
      <c r="BG838" s="4"/>
      <c r="BK838" s="4"/>
      <c r="BL838" s="37"/>
      <c r="BM838" s="37"/>
      <c r="BN838" s="37"/>
      <c r="BO838" s="39"/>
      <c r="BP838" s="37"/>
      <c r="BQ838" s="37"/>
      <c r="BR838" s="37"/>
      <c r="BS838" s="31"/>
    </row>
    <row r="839" spans="8:71" s="2" customFormat="1" x14ac:dyDescent="0.2">
      <c r="H839" s="5"/>
      <c r="M839" s="64"/>
      <c r="Q839" s="64"/>
      <c r="R839" s="37"/>
      <c r="S839" s="37"/>
      <c r="T839" s="37"/>
      <c r="U839" s="63"/>
      <c r="V839" s="37"/>
      <c r="Y839" s="5"/>
      <c r="AC839" s="5"/>
      <c r="AG839" s="5"/>
      <c r="AK839" s="5"/>
      <c r="AL839" s="37"/>
      <c r="AM839" s="37"/>
      <c r="AN839" s="37"/>
      <c r="AO839" s="38"/>
      <c r="AP839" s="5"/>
      <c r="AQ839" s="5"/>
      <c r="AU839" s="4"/>
      <c r="AY839" s="4"/>
      <c r="AZ839" s="37"/>
      <c r="BA839" s="37"/>
      <c r="BB839" s="37"/>
      <c r="BC839" s="39"/>
      <c r="BD839" s="37"/>
      <c r="BG839" s="4"/>
      <c r="BK839" s="4"/>
      <c r="BL839" s="37"/>
      <c r="BM839" s="37"/>
      <c r="BN839" s="37"/>
      <c r="BO839" s="39"/>
      <c r="BP839" s="37"/>
      <c r="BQ839" s="37"/>
      <c r="BR839" s="37"/>
      <c r="BS839" s="31"/>
    </row>
    <row r="840" spans="8:71" s="2" customFormat="1" x14ac:dyDescent="0.2">
      <c r="H840" s="5"/>
      <c r="M840" s="64"/>
      <c r="Q840" s="64"/>
      <c r="R840" s="37"/>
      <c r="S840" s="37"/>
      <c r="T840" s="37"/>
      <c r="U840" s="63"/>
      <c r="V840" s="37"/>
      <c r="Y840" s="5"/>
      <c r="AC840" s="5"/>
      <c r="AG840" s="5"/>
      <c r="AK840" s="5"/>
      <c r="AL840" s="37"/>
      <c r="AM840" s="37"/>
      <c r="AN840" s="37"/>
      <c r="AO840" s="38"/>
      <c r="AP840" s="5"/>
      <c r="AQ840" s="5"/>
      <c r="AU840" s="4"/>
      <c r="AY840" s="4"/>
      <c r="AZ840" s="37"/>
      <c r="BA840" s="37"/>
      <c r="BB840" s="37"/>
      <c r="BC840" s="39"/>
      <c r="BD840" s="37"/>
      <c r="BG840" s="4"/>
      <c r="BK840" s="4"/>
      <c r="BL840" s="37"/>
      <c r="BM840" s="37"/>
      <c r="BN840" s="37"/>
      <c r="BO840" s="39"/>
      <c r="BP840" s="37"/>
      <c r="BQ840" s="37"/>
      <c r="BR840" s="37"/>
      <c r="BS840" s="31"/>
    </row>
    <row r="841" spans="8:71" s="2" customFormat="1" x14ac:dyDescent="0.2">
      <c r="H841" s="5"/>
      <c r="M841" s="64"/>
      <c r="Q841" s="64"/>
      <c r="R841" s="37"/>
      <c r="S841" s="37"/>
      <c r="T841" s="37"/>
      <c r="U841" s="63"/>
      <c r="V841" s="37"/>
      <c r="Y841" s="5"/>
      <c r="AC841" s="5"/>
      <c r="AG841" s="5"/>
      <c r="AK841" s="5"/>
      <c r="AL841" s="37"/>
      <c r="AM841" s="37"/>
      <c r="AN841" s="37"/>
      <c r="AO841" s="38"/>
      <c r="AP841" s="5"/>
      <c r="AQ841" s="5"/>
      <c r="AU841" s="4"/>
      <c r="AY841" s="4"/>
      <c r="AZ841" s="37"/>
      <c r="BA841" s="37"/>
      <c r="BB841" s="37"/>
      <c r="BC841" s="39"/>
      <c r="BD841" s="37"/>
      <c r="BG841" s="4"/>
      <c r="BK841" s="4"/>
      <c r="BL841" s="37"/>
      <c r="BM841" s="37"/>
      <c r="BN841" s="37"/>
      <c r="BO841" s="39"/>
      <c r="BP841" s="37"/>
      <c r="BQ841" s="37"/>
      <c r="BR841" s="37"/>
      <c r="BS841" s="31"/>
    </row>
    <row r="842" spans="8:71" s="2" customFormat="1" x14ac:dyDescent="0.2">
      <c r="H842" s="5"/>
      <c r="M842" s="64"/>
      <c r="Q842" s="64"/>
      <c r="R842" s="37"/>
      <c r="S842" s="37"/>
      <c r="T842" s="37"/>
      <c r="U842" s="63"/>
      <c r="V842" s="37"/>
      <c r="Y842" s="5"/>
      <c r="AC842" s="5"/>
      <c r="AG842" s="5"/>
      <c r="AK842" s="5"/>
      <c r="AL842" s="37"/>
      <c r="AM842" s="37"/>
      <c r="AN842" s="37"/>
      <c r="AO842" s="38"/>
      <c r="AP842" s="5"/>
      <c r="AQ842" s="5"/>
      <c r="AU842" s="4"/>
      <c r="AY842" s="4"/>
      <c r="AZ842" s="37"/>
      <c r="BA842" s="37"/>
      <c r="BB842" s="37"/>
      <c r="BC842" s="39"/>
      <c r="BD842" s="37"/>
      <c r="BG842" s="4"/>
      <c r="BK842" s="4"/>
      <c r="BL842" s="37"/>
      <c r="BM842" s="37"/>
      <c r="BN842" s="37"/>
      <c r="BO842" s="39"/>
      <c r="BP842" s="37"/>
      <c r="BQ842" s="37"/>
      <c r="BR842" s="37"/>
      <c r="BS842" s="31"/>
    </row>
    <row r="843" spans="8:71" s="2" customFormat="1" x14ac:dyDescent="0.2">
      <c r="H843" s="5"/>
      <c r="M843" s="64"/>
      <c r="Q843" s="64"/>
      <c r="R843" s="37"/>
      <c r="S843" s="37"/>
      <c r="T843" s="37"/>
      <c r="U843" s="63"/>
      <c r="V843" s="37"/>
      <c r="Y843" s="5"/>
      <c r="AC843" s="5"/>
      <c r="AG843" s="5"/>
      <c r="AK843" s="5"/>
      <c r="AL843" s="37"/>
      <c r="AM843" s="37"/>
      <c r="AN843" s="37"/>
      <c r="AO843" s="38"/>
      <c r="AP843" s="5"/>
      <c r="AQ843" s="5"/>
      <c r="AU843" s="4"/>
      <c r="AY843" s="4"/>
      <c r="AZ843" s="37"/>
      <c r="BA843" s="37"/>
      <c r="BB843" s="37"/>
      <c r="BC843" s="39"/>
      <c r="BD843" s="37"/>
      <c r="BG843" s="4"/>
      <c r="BK843" s="4"/>
      <c r="BL843" s="37"/>
      <c r="BM843" s="37"/>
      <c r="BN843" s="37"/>
      <c r="BO843" s="39"/>
      <c r="BP843" s="37"/>
      <c r="BQ843" s="37"/>
      <c r="BR843" s="37"/>
      <c r="BS843" s="31"/>
    </row>
    <row r="844" spans="8:71" s="2" customFormat="1" x14ac:dyDescent="0.2">
      <c r="H844" s="5"/>
      <c r="M844" s="64"/>
      <c r="Q844" s="64"/>
      <c r="R844" s="37"/>
      <c r="S844" s="37"/>
      <c r="T844" s="37"/>
      <c r="U844" s="63"/>
      <c r="V844" s="37"/>
      <c r="Y844" s="5"/>
      <c r="AC844" s="5"/>
      <c r="AG844" s="5"/>
      <c r="AK844" s="5"/>
      <c r="AL844" s="37"/>
      <c r="AM844" s="37"/>
      <c r="AN844" s="37"/>
      <c r="AO844" s="38"/>
      <c r="AP844" s="5"/>
      <c r="AQ844" s="5"/>
      <c r="AU844" s="4"/>
      <c r="AY844" s="4"/>
      <c r="AZ844" s="37"/>
      <c r="BA844" s="37"/>
      <c r="BB844" s="37"/>
      <c r="BC844" s="39"/>
      <c r="BD844" s="37"/>
      <c r="BG844" s="4"/>
      <c r="BK844" s="4"/>
      <c r="BL844" s="37"/>
      <c r="BM844" s="37"/>
      <c r="BN844" s="37"/>
      <c r="BO844" s="39"/>
      <c r="BP844" s="37"/>
      <c r="BQ844" s="37"/>
      <c r="BR844" s="37"/>
      <c r="BS844" s="31"/>
    </row>
    <row r="845" spans="8:71" s="2" customFormat="1" x14ac:dyDescent="0.2">
      <c r="H845" s="5"/>
      <c r="M845" s="64"/>
      <c r="Q845" s="64"/>
      <c r="R845" s="37"/>
      <c r="S845" s="37"/>
      <c r="T845" s="37"/>
      <c r="U845" s="63"/>
      <c r="V845" s="37"/>
      <c r="Y845" s="5"/>
      <c r="AC845" s="5"/>
      <c r="AG845" s="5"/>
      <c r="AK845" s="5"/>
      <c r="AL845" s="37"/>
      <c r="AM845" s="37"/>
      <c r="AN845" s="37"/>
      <c r="AO845" s="38"/>
      <c r="AP845" s="5"/>
      <c r="AQ845" s="5"/>
      <c r="AU845" s="4"/>
      <c r="AY845" s="4"/>
      <c r="AZ845" s="37"/>
      <c r="BA845" s="37"/>
      <c r="BB845" s="37"/>
      <c r="BC845" s="39"/>
      <c r="BD845" s="37"/>
      <c r="BG845" s="4"/>
      <c r="BK845" s="4"/>
      <c r="BL845" s="37"/>
      <c r="BM845" s="37"/>
      <c r="BN845" s="37"/>
      <c r="BO845" s="39"/>
      <c r="BP845" s="37"/>
      <c r="BQ845" s="37"/>
      <c r="BR845" s="37"/>
      <c r="BS845" s="31"/>
    </row>
    <row r="846" spans="8:71" s="2" customFormat="1" x14ac:dyDescent="0.2">
      <c r="H846" s="5"/>
      <c r="M846" s="64"/>
      <c r="Q846" s="64"/>
      <c r="R846" s="37"/>
      <c r="S846" s="37"/>
      <c r="T846" s="37"/>
      <c r="U846" s="63"/>
      <c r="V846" s="37"/>
      <c r="Y846" s="5"/>
      <c r="AC846" s="5"/>
      <c r="AG846" s="5"/>
      <c r="AK846" s="5"/>
      <c r="AL846" s="37"/>
      <c r="AM846" s="37"/>
      <c r="AN846" s="37"/>
      <c r="AO846" s="38"/>
      <c r="AP846" s="5"/>
      <c r="AQ846" s="5"/>
      <c r="AU846" s="4"/>
      <c r="AY846" s="4"/>
      <c r="AZ846" s="37"/>
      <c r="BA846" s="37"/>
      <c r="BB846" s="37"/>
      <c r="BC846" s="39"/>
      <c r="BD846" s="37"/>
      <c r="BG846" s="4"/>
      <c r="BK846" s="4"/>
      <c r="BL846" s="37"/>
      <c r="BM846" s="37"/>
      <c r="BN846" s="37"/>
      <c r="BO846" s="39"/>
      <c r="BP846" s="37"/>
      <c r="BQ846" s="37"/>
      <c r="BR846" s="37"/>
      <c r="BS846" s="31"/>
    </row>
    <row r="847" spans="8:71" s="2" customFormat="1" x14ac:dyDescent="0.2">
      <c r="H847" s="5"/>
      <c r="M847" s="64"/>
      <c r="Q847" s="64"/>
      <c r="R847" s="37"/>
      <c r="S847" s="37"/>
      <c r="T847" s="37"/>
      <c r="U847" s="63"/>
      <c r="V847" s="37"/>
      <c r="Y847" s="5"/>
      <c r="AC847" s="5"/>
      <c r="AG847" s="5"/>
      <c r="AK847" s="5"/>
      <c r="AL847" s="37"/>
      <c r="AM847" s="37"/>
      <c r="AN847" s="37"/>
      <c r="AO847" s="38"/>
      <c r="AP847" s="5"/>
      <c r="AQ847" s="5"/>
      <c r="AU847" s="4"/>
      <c r="AY847" s="4"/>
      <c r="AZ847" s="37"/>
      <c r="BA847" s="37"/>
      <c r="BB847" s="37"/>
      <c r="BC847" s="39"/>
      <c r="BD847" s="37"/>
      <c r="BG847" s="4"/>
      <c r="BK847" s="4"/>
      <c r="BL847" s="37"/>
      <c r="BM847" s="37"/>
      <c r="BN847" s="37"/>
      <c r="BO847" s="39"/>
      <c r="BP847" s="37"/>
      <c r="BQ847" s="37"/>
      <c r="BR847" s="37"/>
      <c r="BS847" s="31"/>
    </row>
    <row r="848" spans="8:71" s="2" customFormat="1" x14ac:dyDescent="0.2">
      <c r="H848" s="5"/>
      <c r="M848" s="64"/>
      <c r="Q848" s="64"/>
      <c r="R848" s="37"/>
      <c r="S848" s="37"/>
      <c r="T848" s="37"/>
      <c r="U848" s="63"/>
      <c r="V848" s="37"/>
      <c r="Y848" s="5"/>
      <c r="AC848" s="5"/>
      <c r="AG848" s="5"/>
      <c r="AK848" s="5"/>
      <c r="AL848" s="37"/>
      <c r="AM848" s="37"/>
      <c r="AN848" s="37"/>
      <c r="AO848" s="38"/>
      <c r="AP848" s="5"/>
      <c r="AQ848" s="5"/>
      <c r="AU848" s="4"/>
      <c r="AY848" s="4"/>
      <c r="AZ848" s="37"/>
      <c r="BA848" s="37"/>
      <c r="BB848" s="37"/>
      <c r="BC848" s="39"/>
      <c r="BD848" s="37"/>
      <c r="BG848" s="4"/>
      <c r="BK848" s="4"/>
      <c r="BL848" s="37"/>
      <c r="BM848" s="37"/>
      <c r="BN848" s="37"/>
      <c r="BO848" s="39"/>
      <c r="BP848" s="37"/>
      <c r="BQ848" s="37"/>
      <c r="BR848" s="37"/>
      <c r="BS848" s="31"/>
    </row>
    <row r="849" spans="8:71" s="2" customFormat="1" x14ac:dyDescent="0.2">
      <c r="H849" s="5"/>
      <c r="M849" s="64"/>
      <c r="Q849" s="64"/>
      <c r="R849" s="37"/>
      <c r="S849" s="37"/>
      <c r="T849" s="37"/>
      <c r="U849" s="63"/>
      <c r="V849" s="37"/>
      <c r="Y849" s="5"/>
      <c r="AC849" s="5"/>
      <c r="AG849" s="5"/>
      <c r="AK849" s="5"/>
      <c r="AL849" s="37"/>
      <c r="AM849" s="37"/>
      <c r="AN849" s="37"/>
      <c r="AO849" s="38"/>
      <c r="AP849" s="5"/>
      <c r="AQ849" s="5"/>
      <c r="AU849" s="4"/>
      <c r="AY849" s="4"/>
      <c r="AZ849" s="37"/>
      <c r="BA849" s="37"/>
      <c r="BB849" s="37"/>
      <c r="BC849" s="39"/>
      <c r="BD849" s="37"/>
      <c r="BG849" s="4"/>
      <c r="BK849" s="4"/>
      <c r="BL849" s="37"/>
      <c r="BM849" s="37"/>
      <c r="BN849" s="37"/>
      <c r="BO849" s="39"/>
      <c r="BP849" s="37"/>
      <c r="BQ849" s="37"/>
      <c r="BR849" s="37"/>
      <c r="BS849" s="31"/>
    </row>
    <row r="850" spans="8:71" s="2" customFormat="1" x14ac:dyDescent="0.2">
      <c r="H850" s="5"/>
      <c r="M850" s="64"/>
      <c r="Q850" s="64"/>
      <c r="R850" s="37"/>
      <c r="S850" s="37"/>
      <c r="T850" s="37"/>
      <c r="U850" s="63"/>
      <c r="V850" s="37"/>
      <c r="Y850" s="5"/>
      <c r="AC850" s="5"/>
      <c r="AG850" s="5"/>
      <c r="AK850" s="5"/>
      <c r="AL850" s="37"/>
      <c r="AM850" s="37"/>
      <c r="AN850" s="37"/>
      <c r="AO850" s="38"/>
      <c r="AP850" s="5"/>
      <c r="AQ850" s="5"/>
      <c r="AU850" s="4"/>
      <c r="AY850" s="4"/>
      <c r="AZ850" s="37"/>
      <c r="BA850" s="37"/>
      <c r="BB850" s="37"/>
      <c r="BC850" s="39"/>
      <c r="BD850" s="37"/>
      <c r="BG850" s="4"/>
      <c r="BK850" s="4"/>
      <c r="BL850" s="37"/>
      <c r="BM850" s="37"/>
      <c r="BN850" s="37"/>
      <c r="BO850" s="39"/>
      <c r="BP850" s="37"/>
      <c r="BQ850" s="37"/>
      <c r="BR850" s="37"/>
      <c r="BS850" s="31"/>
    </row>
    <row r="851" spans="8:71" s="2" customFormat="1" x14ac:dyDescent="0.2">
      <c r="H851" s="5"/>
      <c r="M851" s="64"/>
      <c r="Q851" s="64"/>
      <c r="R851" s="37"/>
      <c r="S851" s="37"/>
      <c r="T851" s="37"/>
      <c r="U851" s="63"/>
      <c r="V851" s="37"/>
      <c r="Y851" s="5"/>
      <c r="AC851" s="5"/>
      <c r="AG851" s="5"/>
      <c r="AK851" s="5"/>
      <c r="AL851" s="37"/>
      <c r="AM851" s="37"/>
      <c r="AN851" s="37"/>
      <c r="AO851" s="38"/>
      <c r="AP851" s="5"/>
      <c r="AQ851" s="5"/>
      <c r="AU851" s="4"/>
      <c r="AY851" s="4"/>
      <c r="AZ851" s="37"/>
      <c r="BA851" s="37"/>
      <c r="BB851" s="37"/>
      <c r="BC851" s="39"/>
      <c r="BD851" s="37"/>
      <c r="BG851" s="4"/>
      <c r="BK851" s="4"/>
      <c r="BL851" s="37"/>
      <c r="BM851" s="37"/>
      <c r="BN851" s="37"/>
      <c r="BO851" s="39"/>
      <c r="BP851" s="37"/>
      <c r="BQ851" s="37"/>
      <c r="BR851" s="37"/>
      <c r="BS851" s="31"/>
    </row>
    <row r="852" spans="8:71" s="2" customFormat="1" x14ac:dyDescent="0.2">
      <c r="H852" s="5"/>
      <c r="M852" s="64"/>
      <c r="Q852" s="64"/>
      <c r="R852" s="37"/>
      <c r="S852" s="37"/>
      <c r="T852" s="37"/>
      <c r="U852" s="63"/>
      <c r="V852" s="37"/>
      <c r="Y852" s="5"/>
      <c r="AC852" s="5"/>
      <c r="AG852" s="5"/>
      <c r="AK852" s="5"/>
      <c r="AL852" s="37"/>
      <c r="AM852" s="37"/>
      <c r="AN852" s="37"/>
      <c r="AO852" s="38"/>
      <c r="AP852" s="5"/>
      <c r="AQ852" s="5"/>
      <c r="AU852" s="4"/>
      <c r="AY852" s="4"/>
      <c r="AZ852" s="37"/>
      <c r="BA852" s="37"/>
      <c r="BB852" s="37"/>
      <c r="BC852" s="39"/>
      <c r="BD852" s="37"/>
      <c r="BG852" s="4"/>
      <c r="BK852" s="4"/>
      <c r="BL852" s="37"/>
      <c r="BM852" s="37"/>
      <c r="BN852" s="37"/>
      <c r="BO852" s="39"/>
      <c r="BP852" s="37"/>
      <c r="BQ852" s="37"/>
      <c r="BR852" s="37"/>
      <c r="BS852" s="31"/>
    </row>
    <row r="853" spans="8:71" s="2" customFormat="1" x14ac:dyDescent="0.2">
      <c r="H853" s="5"/>
      <c r="M853" s="64"/>
      <c r="Q853" s="64"/>
      <c r="R853" s="37"/>
      <c r="S853" s="37"/>
      <c r="T853" s="37"/>
      <c r="U853" s="63"/>
      <c r="V853" s="37"/>
      <c r="Y853" s="5"/>
      <c r="AC853" s="5"/>
      <c r="AG853" s="5"/>
      <c r="AK853" s="5"/>
      <c r="AL853" s="37"/>
      <c r="AM853" s="37"/>
      <c r="AN853" s="37"/>
      <c r="AO853" s="38"/>
      <c r="AP853" s="5"/>
      <c r="AQ853" s="5"/>
      <c r="AU853" s="4"/>
      <c r="AY853" s="4"/>
      <c r="AZ853" s="37"/>
      <c r="BA853" s="37"/>
      <c r="BB853" s="37"/>
      <c r="BC853" s="39"/>
      <c r="BD853" s="37"/>
      <c r="BG853" s="4"/>
      <c r="BK853" s="4"/>
      <c r="BL853" s="37"/>
      <c r="BM853" s="37"/>
      <c r="BN853" s="37"/>
      <c r="BO853" s="39"/>
      <c r="BP853" s="37"/>
      <c r="BQ853" s="37"/>
      <c r="BR853" s="37"/>
      <c r="BS853" s="31"/>
    </row>
    <row r="854" spans="8:71" s="2" customFormat="1" x14ac:dyDescent="0.2">
      <c r="H854" s="5"/>
      <c r="M854" s="64"/>
      <c r="Q854" s="64"/>
      <c r="R854" s="37"/>
      <c r="S854" s="37"/>
      <c r="T854" s="37"/>
      <c r="U854" s="63"/>
      <c r="V854" s="37"/>
      <c r="Y854" s="5"/>
      <c r="AC854" s="5"/>
      <c r="AG854" s="5"/>
      <c r="AK854" s="5"/>
      <c r="AL854" s="37"/>
      <c r="AM854" s="37"/>
      <c r="AN854" s="37"/>
      <c r="AO854" s="38"/>
      <c r="AP854" s="5"/>
      <c r="AQ854" s="5"/>
      <c r="AU854" s="4"/>
      <c r="AY854" s="4"/>
      <c r="AZ854" s="37"/>
      <c r="BA854" s="37"/>
      <c r="BB854" s="37"/>
      <c r="BC854" s="39"/>
      <c r="BD854" s="37"/>
      <c r="BG854" s="4"/>
      <c r="BK854" s="4"/>
      <c r="BL854" s="37"/>
      <c r="BM854" s="37"/>
      <c r="BN854" s="37"/>
      <c r="BO854" s="39"/>
      <c r="BP854" s="37"/>
      <c r="BQ854" s="37"/>
      <c r="BR854" s="37"/>
      <c r="BS854" s="31"/>
    </row>
    <row r="855" spans="8:71" s="2" customFormat="1" x14ac:dyDescent="0.2">
      <c r="H855" s="5"/>
      <c r="M855" s="64"/>
      <c r="Q855" s="64"/>
      <c r="R855" s="37"/>
      <c r="S855" s="37"/>
      <c r="T855" s="37"/>
      <c r="U855" s="63"/>
      <c r="V855" s="37"/>
      <c r="Y855" s="5"/>
      <c r="AC855" s="5"/>
      <c r="AG855" s="5"/>
      <c r="AK855" s="5"/>
      <c r="AL855" s="37"/>
      <c r="AM855" s="37"/>
      <c r="AN855" s="37"/>
      <c r="AO855" s="38"/>
      <c r="AP855" s="5"/>
      <c r="AQ855" s="5"/>
      <c r="AU855" s="4"/>
      <c r="AY855" s="4"/>
      <c r="AZ855" s="37"/>
      <c r="BA855" s="37"/>
      <c r="BB855" s="37"/>
      <c r="BC855" s="39"/>
      <c r="BD855" s="37"/>
      <c r="BG855" s="4"/>
      <c r="BK855" s="4"/>
      <c r="BL855" s="37"/>
      <c r="BM855" s="37"/>
      <c r="BN855" s="37"/>
      <c r="BO855" s="39"/>
      <c r="BP855" s="37"/>
      <c r="BQ855" s="37"/>
      <c r="BR855" s="37"/>
      <c r="BS855" s="31"/>
    </row>
    <row r="856" spans="8:71" s="2" customFormat="1" x14ac:dyDescent="0.2">
      <c r="H856" s="5"/>
      <c r="M856" s="64"/>
      <c r="Q856" s="64"/>
      <c r="R856" s="37"/>
      <c r="S856" s="37"/>
      <c r="T856" s="37"/>
      <c r="U856" s="63"/>
      <c r="V856" s="37"/>
      <c r="Y856" s="5"/>
      <c r="AC856" s="5"/>
      <c r="AG856" s="5"/>
      <c r="AK856" s="5"/>
      <c r="AL856" s="37"/>
      <c r="AM856" s="37"/>
      <c r="AN856" s="37"/>
      <c r="AO856" s="38"/>
      <c r="AP856" s="5"/>
      <c r="AQ856" s="5"/>
      <c r="AU856" s="4"/>
      <c r="AY856" s="4"/>
      <c r="AZ856" s="37"/>
      <c r="BA856" s="37"/>
      <c r="BB856" s="37"/>
      <c r="BC856" s="39"/>
      <c r="BD856" s="37"/>
      <c r="BG856" s="4"/>
      <c r="BK856" s="4"/>
      <c r="BL856" s="37"/>
      <c r="BM856" s="37"/>
      <c r="BN856" s="37"/>
      <c r="BO856" s="39"/>
      <c r="BP856" s="37"/>
      <c r="BQ856" s="37"/>
      <c r="BR856" s="37"/>
      <c r="BS856" s="31"/>
    </row>
    <row r="857" spans="8:71" s="2" customFormat="1" x14ac:dyDescent="0.2">
      <c r="H857" s="5"/>
      <c r="M857" s="64"/>
      <c r="Q857" s="64"/>
      <c r="R857" s="37"/>
      <c r="S857" s="37"/>
      <c r="T857" s="37"/>
      <c r="U857" s="63"/>
      <c r="V857" s="37"/>
      <c r="Y857" s="5"/>
      <c r="AC857" s="5"/>
      <c r="AG857" s="5"/>
      <c r="AK857" s="5"/>
      <c r="AL857" s="37"/>
      <c r="AM857" s="37"/>
      <c r="AN857" s="37"/>
      <c r="AO857" s="38"/>
      <c r="AP857" s="5"/>
      <c r="AQ857" s="5"/>
      <c r="AU857" s="4"/>
      <c r="AY857" s="4"/>
      <c r="AZ857" s="37"/>
      <c r="BA857" s="37"/>
      <c r="BB857" s="37"/>
      <c r="BC857" s="39"/>
      <c r="BD857" s="37"/>
      <c r="BG857" s="4"/>
      <c r="BK857" s="4"/>
      <c r="BL857" s="37"/>
      <c r="BM857" s="37"/>
      <c r="BN857" s="37"/>
      <c r="BO857" s="39"/>
      <c r="BP857" s="37"/>
      <c r="BQ857" s="37"/>
      <c r="BR857" s="37"/>
      <c r="BS857" s="31"/>
    </row>
    <row r="858" spans="8:71" s="2" customFormat="1" x14ac:dyDescent="0.2">
      <c r="H858" s="5"/>
      <c r="M858" s="64"/>
      <c r="Q858" s="64"/>
      <c r="R858" s="37"/>
      <c r="S858" s="37"/>
      <c r="T858" s="37"/>
      <c r="U858" s="63"/>
      <c r="V858" s="37"/>
      <c r="Y858" s="5"/>
      <c r="AC858" s="5"/>
      <c r="AG858" s="5"/>
      <c r="AK858" s="5"/>
      <c r="AL858" s="37"/>
      <c r="AM858" s="37"/>
      <c r="AN858" s="37"/>
      <c r="AO858" s="38"/>
      <c r="AP858" s="5"/>
      <c r="AQ858" s="5"/>
      <c r="AU858" s="4"/>
      <c r="AY858" s="4"/>
      <c r="AZ858" s="37"/>
      <c r="BA858" s="37"/>
      <c r="BB858" s="37"/>
      <c r="BC858" s="39"/>
      <c r="BD858" s="37"/>
      <c r="BG858" s="4"/>
      <c r="BK858" s="4"/>
      <c r="BL858" s="37"/>
      <c r="BM858" s="37"/>
      <c r="BN858" s="37"/>
      <c r="BO858" s="39"/>
      <c r="BP858" s="37"/>
      <c r="BQ858" s="37"/>
      <c r="BR858" s="37"/>
      <c r="BS858" s="31"/>
    </row>
    <row r="859" spans="8:71" s="2" customFormat="1" x14ac:dyDescent="0.2">
      <c r="H859" s="5"/>
      <c r="M859" s="64"/>
      <c r="Q859" s="64"/>
      <c r="R859" s="37"/>
      <c r="S859" s="37"/>
      <c r="T859" s="37"/>
      <c r="U859" s="63"/>
      <c r="V859" s="37"/>
      <c r="Y859" s="5"/>
      <c r="AC859" s="5"/>
      <c r="AG859" s="5"/>
      <c r="AK859" s="5"/>
      <c r="AL859" s="37"/>
      <c r="AM859" s="37"/>
      <c r="AN859" s="37"/>
      <c r="AO859" s="38"/>
      <c r="AP859" s="5"/>
      <c r="AQ859" s="5"/>
      <c r="AU859" s="4"/>
      <c r="AY859" s="4"/>
      <c r="AZ859" s="37"/>
      <c r="BA859" s="37"/>
      <c r="BB859" s="37"/>
      <c r="BC859" s="39"/>
      <c r="BD859" s="37"/>
      <c r="BG859" s="4"/>
      <c r="BK859" s="4"/>
      <c r="BL859" s="37"/>
      <c r="BM859" s="37"/>
      <c r="BN859" s="37"/>
      <c r="BO859" s="39"/>
      <c r="BP859" s="37"/>
      <c r="BQ859" s="37"/>
      <c r="BR859" s="37"/>
      <c r="BS859" s="31"/>
    </row>
    <row r="860" spans="8:71" s="2" customFormat="1" x14ac:dyDescent="0.2">
      <c r="H860" s="5"/>
      <c r="M860" s="64"/>
      <c r="Q860" s="64"/>
      <c r="R860" s="37"/>
      <c r="S860" s="37"/>
      <c r="T860" s="37"/>
      <c r="U860" s="63"/>
      <c r="V860" s="37"/>
      <c r="Y860" s="5"/>
      <c r="AC860" s="5"/>
      <c r="AG860" s="5"/>
      <c r="AK860" s="5"/>
      <c r="AL860" s="37"/>
      <c r="AM860" s="37"/>
      <c r="AN860" s="37"/>
      <c r="AO860" s="38"/>
      <c r="AP860" s="5"/>
      <c r="AQ860" s="5"/>
      <c r="AU860" s="4"/>
      <c r="AY860" s="4"/>
      <c r="AZ860" s="37"/>
      <c r="BA860" s="37"/>
      <c r="BB860" s="37"/>
      <c r="BC860" s="39"/>
      <c r="BD860" s="37"/>
      <c r="BG860" s="4"/>
      <c r="BK860" s="4"/>
      <c r="BL860" s="37"/>
      <c r="BM860" s="37"/>
      <c r="BN860" s="37"/>
      <c r="BO860" s="39"/>
      <c r="BP860" s="37"/>
      <c r="BQ860" s="37"/>
      <c r="BR860" s="37"/>
      <c r="BS860" s="31"/>
    </row>
    <row r="861" spans="8:71" s="2" customFormat="1" x14ac:dyDescent="0.2">
      <c r="H861" s="5"/>
      <c r="M861" s="64"/>
      <c r="Q861" s="64"/>
      <c r="R861" s="37"/>
      <c r="S861" s="37"/>
      <c r="T861" s="37"/>
      <c r="U861" s="63"/>
      <c r="V861" s="37"/>
      <c r="Y861" s="5"/>
      <c r="AC861" s="5"/>
      <c r="AG861" s="5"/>
      <c r="AK861" s="5"/>
      <c r="AL861" s="37"/>
      <c r="AM861" s="37"/>
      <c r="AN861" s="37"/>
      <c r="AO861" s="38"/>
      <c r="AP861" s="5"/>
      <c r="AQ861" s="5"/>
      <c r="AU861" s="4"/>
      <c r="AY861" s="4"/>
      <c r="AZ861" s="37"/>
      <c r="BA861" s="37"/>
      <c r="BB861" s="37"/>
      <c r="BC861" s="39"/>
      <c r="BD861" s="37"/>
      <c r="BG861" s="4"/>
      <c r="BK861" s="4"/>
      <c r="BL861" s="37"/>
      <c r="BM861" s="37"/>
      <c r="BN861" s="37"/>
      <c r="BO861" s="39"/>
      <c r="BP861" s="37"/>
      <c r="BQ861" s="37"/>
      <c r="BR861" s="37"/>
      <c r="BS861" s="31"/>
    </row>
    <row r="862" spans="8:71" s="2" customFormat="1" x14ac:dyDescent="0.2">
      <c r="H862" s="5"/>
      <c r="M862" s="64"/>
      <c r="Q862" s="64"/>
      <c r="R862" s="37"/>
      <c r="S862" s="37"/>
      <c r="T862" s="37"/>
      <c r="U862" s="63"/>
      <c r="V862" s="37"/>
      <c r="Y862" s="5"/>
      <c r="AC862" s="5"/>
      <c r="AG862" s="5"/>
      <c r="AK862" s="5"/>
      <c r="AL862" s="37"/>
      <c r="AM862" s="37"/>
      <c r="AN862" s="37"/>
      <c r="AO862" s="38"/>
      <c r="AP862" s="5"/>
      <c r="AQ862" s="5"/>
      <c r="AU862" s="4"/>
      <c r="AY862" s="4"/>
      <c r="AZ862" s="37"/>
      <c r="BA862" s="37"/>
      <c r="BB862" s="37"/>
      <c r="BC862" s="39"/>
      <c r="BD862" s="37"/>
      <c r="BG862" s="4"/>
      <c r="BK862" s="4"/>
      <c r="BL862" s="37"/>
      <c r="BM862" s="37"/>
      <c r="BN862" s="37"/>
      <c r="BO862" s="39"/>
      <c r="BP862" s="37"/>
      <c r="BQ862" s="37"/>
      <c r="BR862" s="37"/>
      <c r="BS862" s="31"/>
    </row>
    <row r="863" spans="8:71" s="2" customFormat="1" x14ac:dyDescent="0.2">
      <c r="H863" s="5"/>
      <c r="M863" s="64"/>
      <c r="Q863" s="64"/>
      <c r="R863" s="37"/>
      <c r="S863" s="37"/>
      <c r="T863" s="37"/>
      <c r="U863" s="63"/>
      <c r="V863" s="37"/>
      <c r="Y863" s="5"/>
      <c r="AC863" s="5"/>
      <c r="AG863" s="5"/>
      <c r="AK863" s="5"/>
      <c r="AL863" s="37"/>
      <c r="AM863" s="37"/>
      <c r="AN863" s="37"/>
      <c r="AO863" s="38"/>
      <c r="AP863" s="5"/>
      <c r="AQ863" s="5"/>
      <c r="AU863" s="4"/>
      <c r="AY863" s="4"/>
      <c r="AZ863" s="37"/>
      <c r="BA863" s="37"/>
      <c r="BB863" s="37"/>
      <c r="BC863" s="39"/>
      <c r="BD863" s="37"/>
      <c r="BG863" s="4"/>
      <c r="BK863" s="4"/>
      <c r="BL863" s="37"/>
      <c r="BM863" s="37"/>
      <c r="BN863" s="37"/>
      <c r="BO863" s="39"/>
      <c r="BP863" s="37"/>
      <c r="BQ863" s="37"/>
      <c r="BR863" s="37"/>
      <c r="BS863" s="31"/>
    </row>
    <row r="864" spans="8:71" s="2" customFormat="1" x14ac:dyDescent="0.2">
      <c r="H864" s="5"/>
      <c r="M864" s="64"/>
      <c r="Q864" s="64"/>
      <c r="R864" s="37"/>
      <c r="S864" s="37"/>
      <c r="T864" s="37"/>
      <c r="U864" s="63"/>
      <c r="V864" s="37"/>
      <c r="Y864" s="5"/>
      <c r="AC864" s="5"/>
      <c r="AG864" s="5"/>
      <c r="AK864" s="5"/>
      <c r="AL864" s="37"/>
      <c r="AM864" s="37"/>
      <c r="AN864" s="37"/>
      <c r="AO864" s="38"/>
      <c r="AP864" s="5"/>
      <c r="AQ864" s="5"/>
      <c r="AU864" s="4"/>
      <c r="AY864" s="4"/>
      <c r="AZ864" s="37"/>
      <c r="BA864" s="37"/>
      <c r="BB864" s="37"/>
      <c r="BC864" s="39"/>
      <c r="BD864" s="37"/>
      <c r="BG864" s="4"/>
      <c r="BK864" s="4"/>
      <c r="BL864" s="37"/>
      <c r="BM864" s="37"/>
      <c r="BN864" s="37"/>
      <c r="BO864" s="39"/>
      <c r="BP864" s="37"/>
      <c r="BQ864" s="37"/>
      <c r="BR864" s="37"/>
      <c r="BS864" s="31"/>
    </row>
    <row r="865" spans="8:71" s="2" customFormat="1" x14ac:dyDescent="0.2">
      <c r="H865" s="5"/>
      <c r="M865" s="64"/>
      <c r="Q865" s="64"/>
      <c r="R865" s="37"/>
      <c r="S865" s="37"/>
      <c r="T865" s="37"/>
      <c r="U865" s="63"/>
      <c r="V865" s="37"/>
      <c r="Y865" s="5"/>
      <c r="AC865" s="5"/>
      <c r="AG865" s="5"/>
      <c r="AK865" s="5"/>
      <c r="AL865" s="37"/>
      <c r="AM865" s="37"/>
      <c r="AN865" s="37"/>
      <c r="AO865" s="38"/>
      <c r="AP865" s="5"/>
      <c r="AQ865" s="5"/>
      <c r="AU865" s="4"/>
      <c r="AY865" s="4"/>
      <c r="AZ865" s="37"/>
      <c r="BA865" s="37"/>
      <c r="BB865" s="37"/>
      <c r="BC865" s="39"/>
      <c r="BD865" s="37"/>
      <c r="BG865" s="4"/>
      <c r="BK865" s="4"/>
      <c r="BL865" s="37"/>
      <c r="BM865" s="37"/>
      <c r="BN865" s="37"/>
      <c r="BO865" s="39"/>
      <c r="BP865" s="37"/>
      <c r="BQ865" s="37"/>
      <c r="BR865" s="37"/>
      <c r="BS865" s="31"/>
    </row>
    <row r="866" spans="8:71" s="2" customFormat="1" x14ac:dyDescent="0.2">
      <c r="H866" s="5"/>
      <c r="M866" s="64"/>
      <c r="Q866" s="64"/>
      <c r="R866" s="37"/>
      <c r="S866" s="37"/>
      <c r="T866" s="37"/>
      <c r="U866" s="63"/>
      <c r="V866" s="37"/>
      <c r="Y866" s="5"/>
      <c r="AC866" s="5"/>
      <c r="AG866" s="5"/>
      <c r="AK866" s="5"/>
      <c r="AL866" s="37"/>
      <c r="AM866" s="37"/>
      <c r="AN866" s="37"/>
      <c r="AO866" s="38"/>
      <c r="AP866" s="5"/>
      <c r="AQ866" s="5"/>
      <c r="AU866" s="4"/>
      <c r="AY866" s="4"/>
      <c r="AZ866" s="37"/>
      <c r="BA866" s="37"/>
      <c r="BB866" s="37"/>
      <c r="BC866" s="39"/>
      <c r="BD866" s="37"/>
      <c r="BG866" s="4"/>
      <c r="BK866" s="4"/>
      <c r="BL866" s="37"/>
      <c r="BM866" s="37"/>
      <c r="BN866" s="37"/>
      <c r="BO866" s="39"/>
      <c r="BP866" s="37"/>
      <c r="BQ866" s="37"/>
      <c r="BR866" s="37"/>
      <c r="BS866" s="31"/>
    </row>
    <row r="867" spans="8:71" s="2" customFormat="1" x14ac:dyDescent="0.2">
      <c r="H867" s="5"/>
      <c r="M867" s="64"/>
      <c r="Q867" s="64"/>
      <c r="R867" s="37"/>
      <c r="S867" s="37"/>
      <c r="T867" s="37"/>
      <c r="U867" s="63"/>
      <c r="V867" s="37"/>
      <c r="Y867" s="5"/>
      <c r="AC867" s="5"/>
      <c r="AG867" s="5"/>
      <c r="AK867" s="5"/>
      <c r="AL867" s="37"/>
      <c r="AM867" s="37"/>
      <c r="AN867" s="37"/>
      <c r="AO867" s="38"/>
      <c r="AP867" s="5"/>
      <c r="AQ867" s="5"/>
      <c r="AU867" s="4"/>
      <c r="AY867" s="4"/>
      <c r="AZ867" s="37"/>
      <c r="BA867" s="37"/>
      <c r="BB867" s="37"/>
      <c r="BC867" s="39"/>
      <c r="BD867" s="37"/>
      <c r="BG867" s="4"/>
      <c r="BK867" s="4"/>
      <c r="BL867" s="37"/>
      <c r="BM867" s="37"/>
      <c r="BN867" s="37"/>
      <c r="BO867" s="39"/>
      <c r="BP867" s="37"/>
      <c r="BQ867" s="37"/>
      <c r="BR867" s="37"/>
      <c r="BS867" s="31"/>
    </row>
    <row r="868" spans="8:71" s="2" customFormat="1" x14ac:dyDescent="0.2">
      <c r="H868" s="5"/>
      <c r="M868" s="64"/>
      <c r="Q868" s="64"/>
      <c r="R868" s="37"/>
      <c r="S868" s="37"/>
      <c r="T868" s="37"/>
      <c r="U868" s="63"/>
      <c r="V868" s="37"/>
      <c r="Y868" s="5"/>
      <c r="AC868" s="5"/>
      <c r="AG868" s="5"/>
      <c r="AK868" s="5"/>
      <c r="AL868" s="37"/>
      <c r="AM868" s="37"/>
      <c r="AN868" s="37"/>
      <c r="AO868" s="38"/>
      <c r="AP868" s="5"/>
      <c r="AQ868" s="5"/>
      <c r="AU868" s="4"/>
      <c r="AY868" s="4"/>
      <c r="AZ868" s="37"/>
      <c r="BA868" s="37"/>
      <c r="BB868" s="37"/>
      <c r="BC868" s="39"/>
      <c r="BD868" s="37"/>
      <c r="BG868" s="4"/>
      <c r="BK868" s="4"/>
      <c r="BL868" s="37"/>
      <c r="BM868" s="37"/>
      <c r="BN868" s="37"/>
      <c r="BO868" s="39"/>
      <c r="BP868" s="37"/>
      <c r="BQ868" s="37"/>
      <c r="BR868" s="37"/>
      <c r="BS868" s="31"/>
    </row>
    <row r="869" spans="8:71" s="2" customFormat="1" x14ac:dyDescent="0.2">
      <c r="H869" s="5"/>
      <c r="M869" s="64"/>
      <c r="Q869" s="64"/>
      <c r="R869" s="37"/>
      <c r="S869" s="37"/>
      <c r="T869" s="37"/>
      <c r="U869" s="63"/>
      <c r="V869" s="37"/>
      <c r="Y869" s="5"/>
      <c r="AC869" s="5"/>
      <c r="AG869" s="5"/>
      <c r="AK869" s="5"/>
      <c r="AL869" s="37"/>
      <c r="AM869" s="37"/>
      <c r="AN869" s="37"/>
      <c r="AO869" s="38"/>
      <c r="AP869" s="5"/>
      <c r="AQ869" s="5"/>
      <c r="AU869" s="4"/>
      <c r="AY869" s="4"/>
      <c r="AZ869" s="37"/>
      <c r="BA869" s="37"/>
      <c r="BB869" s="37"/>
      <c r="BC869" s="39"/>
      <c r="BD869" s="37"/>
      <c r="BG869" s="4"/>
      <c r="BK869" s="4"/>
      <c r="BL869" s="37"/>
      <c r="BM869" s="37"/>
      <c r="BN869" s="37"/>
      <c r="BO869" s="39"/>
      <c r="BP869" s="37"/>
      <c r="BQ869" s="37"/>
      <c r="BR869" s="37"/>
      <c r="BS869" s="31"/>
    </row>
    <row r="870" spans="8:71" s="2" customFormat="1" x14ac:dyDescent="0.2">
      <c r="H870" s="5"/>
      <c r="M870" s="64"/>
      <c r="Q870" s="64"/>
      <c r="R870" s="37"/>
      <c r="S870" s="37"/>
      <c r="T870" s="37"/>
      <c r="U870" s="63"/>
      <c r="V870" s="37"/>
      <c r="Y870" s="5"/>
      <c r="AC870" s="5"/>
      <c r="AG870" s="5"/>
      <c r="AK870" s="5"/>
      <c r="AL870" s="37"/>
      <c r="AM870" s="37"/>
      <c r="AN870" s="37"/>
      <c r="AO870" s="38"/>
      <c r="AP870" s="5"/>
      <c r="AQ870" s="5"/>
      <c r="AU870" s="4"/>
      <c r="AY870" s="4"/>
      <c r="AZ870" s="37"/>
      <c r="BA870" s="37"/>
      <c r="BB870" s="37"/>
      <c r="BC870" s="39"/>
      <c r="BD870" s="37"/>
      <c r="BG870" s="4"/>
      <c r="BK870" s="4"/>
      <c r="BL870" s="37"/>
      <c r="BM870" s="37"/>
      <c r="BN870" s="37"/>
      <c r="BO870" s="39"/>
      <c r="BP870" s="37"/>
      <c r="BQ870" s="37"/>
      <c r="BR870" s="37"/>
      <c r="BS870" s="31"/>
    </row>
    <row r="871" spans="8:71" s="2" customFormat="1" x14ac:dyDescent="0.2">
      <c r="H871" s="5"/>
      <c r="M871" s="64"/>
      <c r="Q871" s="64"/>
      <c r="R871" s="37"/>
      <c r="S871" s="37"/>
      <c r="T871" s="37"/>
      <c r="U871" s="63"/>
      <c r="V871" s="37"/>
      <c r="Y871" s="5"/>
      <c r="AC871" s="5"/>
      <c r="AG871" s="5"/>
      <c r="AK871" s="5"/>
      <c r="AL871" s="37"/>
      <c r="AM871" s="37"/>
      <c r="AN871" s="37"/>
      <c r="AO871" s="38"/>
      <c r="AP871" s="5"/>
      <c r="AQ871" s="5"/>
      <c r="AU871" s="4"/>
      <c r="AY871" s="4"/>
      <c r="AZ871" s="37"/>
      <c r="BA871" s="37"/>
      <c r="BB871" s="37"/>
      <c r="BC871" s="39"/>
      <c r="BD871" s="37"/>
      <c r="BG871" s="4"/>
      <c r="BK871" s="4"/>
      <c r="BL871" s="37"/>
      <c r="BM871" s="37"/>
      <c r="BN871" s="37"/>
      <c r="BO871" s="39"/>
      <c r="BP871" s="37"/>
      <c r="BQ871" s="37"/>
      <c r="BR871" s="37"/>
      <c r="BS871" s="31"/>
    </row>
    <row r="872" spans="8:71" s="2" customFormat="1" x14ac:dyDescent="0.2">
      <c r="H872" s="5"/>
      <c r="M872" s="64"/>
      <c r="Q872" s="64"/>
      <c r="R872" s="37"/>
      <c r="S872" s="37"/>
      <c r="T872" s="37"/>
      <c r="U872" s="63"/>
      <c r="V872" s="37"/>
      <c r="Y872" s="5"/>
      <c r="AC872" s="5"/>
      <c r="AG872" s="5"/>
      <c r="AK872" s="5"/>
      <c r="AL872" s="37"/>
      <c r="AM872" s="37"/>
      <c r="AN872" s="37"/>
      <c r="AO872" s="38"/>
      <c r="AP872" s="5"/>
      <c r="AQ872" s="5"/>
      <c r="AU872" s="4"/>
      <c r="AY872" s="4"/>
      <c r="AZ872" s="37"/>
      <c r="BA872" s="37"/>
      <c r="BB872" s="37"/>
      <c r="BC872" s="39"/>
      <c r="BD872" s="37"/>
      <c r="BG872" s="4"/>
      <c r="BK872" s="4"/>
      <c r="BL872" s="37"/>
      <c r="BM872" s="37"/>
      <c r="BN872" s="37"/>
      <c r="BO872" s="39"/>
      <c r="BP872" s="37"/>
      <c r="BQ872" s="37"/>
      <c r="BR872" s="37"/>
      <c r="BS872" s="31"/>
    </row>
    <row r="873" spans="8:71" s="2" customFormat="1" x14ac:dyDescent="0.2">
      <c r="H873" s="5"/>
      <c r="M873" s="64"/>
      <c r="Q873" s="64"/>
      <c r="R873" s="37"/>
      <c r="S873" s="37"/>
      <c r="T873" s="37"/>
      <c r="U873" s="63"/>
      <c r="V873" s="37"/>
      <c r="Y873" s="5"/>
      <c r="AC873" s="5"/>
      <c r="AG873" s="5"/>
      <c r="AK873" s="5"/>
      <c r="AL873" s="37"/>
      <c r="AM873" s="37"/>
      <c r="AN873" s="37"/>
      <c r="AO873" s="38"/>
      <c r="AP873" s="5"/>
      <c r="AQ873" s="5"/>
      <c r="AU873" s="4"/>
      <c r="AY873" s="4"/>
      <c r="AZ873" s="37"/>
      <c r="BA873" s="37"/>
      <c r="BB873" s="37"/>
      <c r="BC873" s="39"/>
      <c r="BD873" s="37"/>
      <c r="BG873" s="4"/>
      <c r="BK873" s="4"/>
      <c r="BL873" s="37"/>
      <c r="BM873" s="37"/>
      <c r="BN873" s="37"/>
      <c r="BO873" s="39"/>
      <c r="BP873" s="37"/>
      <c r="BQ873" s="37"/>
      <c r="BR873" s="37"/>
      <c r="BS873" s="31"/>
    </row>
    <row r="874" spans="8:71" s="2" customFormat="1" x14ac:dyDescent="0.2">
      <c r="H874" s="5"/>
      <c r="M874" s="64"/>
      <c r="Q874" s="64"/>
      <c r="R874" s="37"/>
      <c r="S874" s="37"/>
      <c r="T874" s="37"/>
      <c r="U874" s="63"/>
      <c r="V874" s="37"/>
      <c r="Y874" s="5"/>
      <c r="AC874" s="5"/>
      <c r="AG874" s="5"/>
      <c r="AK874" s="5"/>
      <c r="AL874" s="37"/>
      <c r="AM874" s="37"/>
      <c r="AN874" s="37"/>
      <c r="AO874" s="38"/>
      <c r="AP874" s="5"/>
      <c r="AQ874" s="5"/>
      <c r="AU874" s="4"/>
      <c r="AY874" s="4"/>
      <c r="AZ874" s="37"/>
      <c r="BA874" s="37"/>
      <c r="BB874" s="37"/>
      <c r="BC874" s="39"/>
      <c r="BD874" s="37"/>
      <c r="BG874" s="4"/>
      <c r="BK874" s="4"/>
      <c r="BL874" s="37"/>
      <c r="BM874" s="37"/>
      <c r="BN874" s="37"/>
      <c r="BO874" s="39"/>
      <c r="BP874" s="37"/>
      <c r="BQ874" s="37"/>
      <c r="BR874" s="37"/>
      <c r="BS874" s="31"/>
    </row>
    <row r="875" spans="8:71" s="2" customFormat="1" x14ac:dyDescent="0.2">
      <c r="H875" s="5"/>
      <c r="M875" s="64"/>
      <c r="Q875" s="64"/>
      <c r="R875" s="37"/>
      <c r="S875" s="37"/>
      <c r="T875" s="37"/>
      <c r="U875" s="63"/>
      <c r="V875" s="37"/>
      <c r="Y875" s="5"/>
      <c r="AC875" s="5"/>
      <c r="AG875" s="5"/>
      <c r="AK875" s="5"/>
      <c r="AL875" s="37"/>
      <c r="AM875" s="37"/>
      <c r="AN875" s="37"/>
      <c r="AO875" s="38"/>
      <c r="AP875" s="5"/>
      <c r="AQ875" s="5"/>
      <c r="AU875" s="4"/>
      <c r="AY875" s="4"/>
      <c r="AZ875" s="37"/>
      <c r="BA875" s="37"/>
      <c r="BB875" s="37"/>
      <c r="BC875" s="39"/>
      <c r="BD875" s="37"/>
      <c r="BG875" s="4"/>
      <c r="BK875" s="4"/>
      <c r="BL875" s="37"/>
      <c r="BM875" s="37"/>
      <c r="BN875" s="37"/>
      <c r="BO875" s="39"/>
      <c r="BP875" s="37"/>
      <c r="BQ875" s="37"/>
      <c r="BR875" s="37"/>
      <c r="BS875" s="31"/>
    </row>
    <row r="876" spans="8:71" s="2" customFormat="1" x14ac:dyDescent="0.2">
      <c r="H876" s="5"/>
      <c r="M876" s="64"/>
      <c r="Q876" s="64"/>
      <c r="R876" s="37"/>
      <c r="S876" s="37"/>
      <c r="T876" s="37"/>
      <c r="U876" s="63"/>
      <c r="V876" s="37"/>
      <c r="Y876" s="5"/>
      <c r="AC876" s="5"/>
      <c r="AG876" s="5"/>
      <c r="AK876" s="5"/>
      <c r="AL876" s="37"/>
      <c r="AM876" s="37"/>
      <c r="AN876" s="37"/>
      <c r="AO876" s="38"/>
      <c r="AP876" s="5"/>
      <c r="AQ876" s="5"/>
      <c r="AU876" s="4"/>
      <c r="AY876" s="4"/>
      <c r="AZ876" s="37"/>
      <c r="BA876" s="37"/>
      <c r="BB876" s="37"/>
      <c r="BC876" s="39"/>
      <c r="BD876" s="37"/>
      <c r="BG876" s="4"/>
      <c r="BK876" s="4"/>
      <c r="BL876" s="37"/>
      <c r="BM876" s="37"/>
      <c r="BN876" s="37"/>
      <c r="BO876" s="39"/>
      <c r="BP876" s="37"/>
      <c r="BQ876" s="37"/>
      <c r="BR876" s="37"/>
      <c r="BS876" s="31"/>
    </row>
    <row r="877" spans="8:71" s="2" customFormat="1" x14ac:dyDescent="0.2">
      <c r="H877" s="5"/>
      <c r="M877" s="64"/>
      <c r="Q877" s="64"/>
      <c r="R877" s="37"/>
      <c r="S877" s="37"/>
      <c r="T877" s="37"/>
      <c r="U877" s="63"/>
      <c r="V877" s="37"/>
      <c r="Y877" s="5"/>
      <c r="AC877" s="5"/>
      <c r="AG877" s="5"/>
      <c r="AK877" s="5"/>
      <c r="AL877" s="37"/>
      <c r="AM877" s="37"/>
      <c r="AN877" s="37"/>
      <c r="AO877" s="38"/>
      <c r="AP877" s="5"/>
      <c r="AQ877" s="5"/>
      <c r="AU877" s="4"/>
      <c r="AY877" s="4"/>
      <c r="AZ877" s="37"/>
      <c r="BA877" s="37"/>
      <c r="BB877" s="37"/>
      <c r="BC877" s="39"/>
      <c r="BD877" s="37"/>
      <c r="BG877" s="4"/>
      <c r="BK877" s="4"/>
      <c r="BL877" s="37"/>
      <c r="BM877" s="37"/>
      <c r="BN877" s="37"/>
      <c r="BO877" s="39"/>
      <c r="BP877" s="37"/>
      <c r="BQ877" s="37"/>
      <c r="BR877" s="37"/>
      <c r="BS877" s="31"/>
    </row>
    <row r="878" spans="8:71" s="2" customFormat="1" x14ac:dyDescent="0.2">
      <c r="H878" s="5"/>
      <c r="M878" s="64"/>
      <c r="Q878" s="64"/>
      <c r="R878" s="37"/>
      <c r="S878" s="37"/>
      <c r="T878" s="37"/>
      <c r="U878" s="63"/>
      <c r="V878" s="37"/>
      <c r="Y878" s="5"/>
      <c r="AC878" s="5"/>
      <c r="AG878" s="5"/>
      <c r="AK878" s="5"/>
      <c r="AL878" s="37"/>
      <c r="AM878" s="37"/>
      <c r="AN878" s="37"/>
      <c r="AO878" s="38"/>
      <c r="AP878" s="5"/>
      <c r="AQ878" s="5"/>
      <c r="AU878" s="4"/>
      <c r="AY878" s="4"/>
      <c r="AZ878" s="37"/>
      <c r="BA878" s="37"/>
      <c r="BB878" s="37"/>
      <c r="BC878" s="39"/>
      <c r="BD878" s="37"/>
      <c r="BG878" s="4"/>
      <c r="BK878" s="4"/>
      <c r="BL878" s="37"/>
      <c r="BM878" s="37"/>
      <c r="BN878" s="37"/>
      <c r="BO878" s="39"/>
      <c r="BP878" s="37"/>
      <c r="BQ878" s="37"/>
      <c r="BR878" s="37"/>
      <c r="BS878" s="31"/>
    </row>
    <row r="879" spans="8:71" s="2" customFormat="1" x14ac:dyDescent="0.2">
      <c r="H879" s="5"/>
      <c r="M879" s="64"/>
      <c r="Q879" s="64"/>
      <c r="R879" s="37"/>
      <c r="S879" s="37"/>
      <c r="T879" s="37"/>
      <c r="U879" s="63"/>
      <c r="V879" s="37"/>
      <c r="Y879" s="5"/>
      <c r="AC879" s="5"/>
      <c r="AG879" s="5"/>
      <c r="AK879" s="5"/>
      <c r="AL879" s="37"/>
      <c r="AM879" s="37"/>
      <c r="AN879" s="37"/>
      <c r="AO879" s="38"/>
      <c r="AP879" s="5"/>
      <c r="AQ879" s="5"/>
      <c r="AU879" s="4"/>
      <c r="AY879" s="4"/>
      <c r="AZ879" s="37"/>
      <c r="BA879" s="37"/>
      <c r="BB879" s="37"/>
      <c r="BC879" s="39"/>
      <c r="BD879" s="37"/>
      <c r="BG879" s="4"/>
      <c r="BK879" s="4"/>
      <c r="BL879" s="37"/>
      <c r="BM879" s="37"/>
      <c r="BN879" s="37"/>
      <c r="BO879" s="39"/>
      <c r="BP879" s="37"/>
      <c r="BQ879" s="37"/>
      <c r="BR879" s="37"/>
      <c r="BS879" s="31"/>
    </row>
    <row r="880" spans="8:71" s="2" customFormat="1" x14ac:dyDescent="0.2">
      <c r="H880" s="5"/>
      <c r="M880" s="64"/>
      <c r="Q880" s="64"/>
      <c r="R880" s="37"/>
      <c r="S880" s="37"/>
      <c r="T880" s="37"/>
      <c r="U880" s="63"/>
      <c r="V880" s="37"/>
      <c r="Y880" s="5"/>
      <c r="AC880" s="5"/>
      <c r="AG880" s="5"/>
      <c r="AK880" s="5"/>
      <c r="AL880" s="37"/>
      <c r="AM880" s="37"/>
      <c r="AN880" s="37"/>
      <c r="AO880" s="38"/>
      <c r="AP880" s="5"/>
      <c r="AQ880" s="5"/>
      <c r="AU880" s="4"/>
      <c r="AY880" s="4"/>
      <c r="AZ880" s="37"/>
      <c r="BA880" s="37"/>
      <c r="BB880" s="37"/>
      <c r="BC880" s="39"/>
      <c r="BD880" s="37"/>
      <c r="BG880" s="4"/>
      <c r="BK880" s="4"/>
      <c r="BL880" s="37"/>
      <c r="BM880" s="37"/>
      <c r="BN880" s="37"/>
      <c r="BO880" s="39"/>
      <c r="BP880" s="37"/>
      <c r="BQ880" s="37"/>
      <c r="BR880" s="37"/>
      <c r="BS880" s="31"/>
    </row>
    <row r="881" spans="8:71" s="2" customFormat="1" x14ac:dyDescent="0.2">
      <c r="H881" s="5"/>
      <c r="M881" s="64"/>
      <c r="Q881" s="64"/>
      <c r="R881" s="37"/>
      <c r="S881" s="37"/>
      <c r="T881" s="37"/>
      <c r="U881" s="63"/>
      <c r="V881" s="37"/>
      <c r="Y881" s="5"/>
      <c r="AC881" s="5"/>
      <c r="AG881" s="5"/>
      <c r="AK881" s="5"/>
      <c r="AL881" s="37"/>
      <c r="AM881" s="37"/>
      <c r="AN881" s="37"/>
      <c r="AO881" s="38"/>
      <c r="AP881" s="5"/>
      <c r="AQ881" s="5"/>
      <c r="AU881" s="4"/>
      <c r="AY881" s="4"/>
      <c r="AZ881" s="37"/>
      <c r="BA881" s="37"/>
      <c r="BB881" s="37"/>
      <c r="BC881" s="39"/>
      <c r="BD881" s="37"/>
      <c r="BG881" s="4"/>
      <c r="BK881" s="4"/>
      <c r="BL881" s="37"/>
      <c r="BM881" s="37"/>
      <c r="BN881" s="37"/>
      <c r="BO881" s="39"/>
      <c r="BP881" s="37"/>
      <c r="BQ881" s="37"/>
      <c r="BR881" s="37"/>
      <c r="BS881" s="31"/>
    </row>
    <row r="882" spans="8:71" s="2" customFormat="1" x14ac:dyDescent="0.2">
      <c r="H882" s="5"/>
      <c r="M882" s="64"/>
      <c r="Q882" s="64"/>
      <c r="R882" s="37"/>
      <c r="S882" s="37"/>
      <c r="T882" s="37"/>
      <c r="U882" s="63"/>
      <c r="V882" s="37"/>
      <c r="Y882" s="5"/>
      <c r="AC882" s="5"/>
      <c r="AG882" s="5"/>
      <c r="AK882" s="5"/>
      <c r="AL882" s="37"/>
      <c r="AM882" s="37"/>
      <c r="AN882" s="37"/>
      <c r="AO882" s="38"/>
      <c r="AP882" s="5"/>
      <c r="AQ882" s="5"/>
      <c r="AU882" s="4"/>
      <c r="AY882" s="4"/>
      <c r="AZ882" s="37"/>
      <c r="BA882" s="37"/>
      <c r="BB882" s="37"/>
      <c r="BC882" s="39"/>
      <c r="BD882" s="37"/>
      <c r="BG882" s="4"/>
      <c r="BK882" s="4"/>
      <c r="BL882" s="37"/>
      <c r="BM882" s="37"/>
      <c r="BN882" s="37"/>
      <c r="BO882" s="39"/>
      <c r="BP882" s="37"/>
      <c r="BQ882" s="37"/>
      <c r="BR882" s="37"/>
      <c r="BS882" s="31"/>
    </row>
    <row r="883" spans="8:71" s="2" customFormat="1" x14ac:dyDescent="0.2">
      <c r="H883" s="5"/>
      <c r="M883" s="64"/>
      <c r="Q883" s="64"/>
      <c r="R883" s="37"/>
      <c r="S883" s="37"/>
      <c r="T883" s="37"/>
      <c r="U883" s="63"/>
      <c r="V883" s="37"/>
      <c r="Y883" s="5"/>
      <c r="AC883" s="5"/>
      <c r="AG883" s="5"/>
      <c r="AK883" s="5"/>
      <c r="AL883" s="37"/>
      <c r="AM883" s="37"/>
      <c r="AN883" s="37"/>
      <c r="AO883" s="38"/>
      <c r="AP883" s="5"/>
      <c r="AQ883" s="5"/>
      <c r="AU883" s="4"/>
      <c r="AY883" s="4"/>
      <c r="AZ883" s="37"/>
      <c r="BA883" s="37"/>
      <c r="BB883" s="37"/>
      <c r="BC883" s="39"/>
      <c r="BD883" s="37"/>
      <c r="BG883" s="4"/>
      <c r="BK883" s="4"/>
      <c r="BL883" s="37"/>
      <c r="BM883" s="37"/>
      <c r="BN883" s="37"/>
      <c r="BO883" s="39"/>
      <c r="BP883" s="37"/>
      <c r="BQ883" s="37"/>
      <c r="BR883" s="37"/>
      <c r="BS883" s="31"/>
    </row>
    <row r="884" spans="8:71" s="2" customFormat="1" x14ac:dyDescent="0.2">
      <c r="H884" s="5"/>
      <c r="M884" s="64"/>
      <c r="Q884" s="64"/>
      <c r="R884" s="37"/>
      <c r="S884" s="37"/>
      <c r="T884" s="37"/>
      <c r="U884" s="63"/>
      <c r="V884" s="37"/>
      <c r="Y884" s="5"/>
      <c r="AC884" s="5"/>
      <c r="AG884" s="5"/>
      <c r="AK884" s="5"/>
      <c r="AL884" s="37"/>
      <c r="AM884" s="37"/>
      <c r="AN884" s="37"/>
      <c r="AO884" s="38"/>
      <c r="AP884" s="5"/>
      <c r="AQ884" s="5"/>
      <c r="AU884" s="4"/>
      <c r="AY884" s="4"/>
      <c r="AZ884" s="37"/>
      <c r="BA884" s="37"/>
      <c r="BB884" s="37"/>
      <c r="BC884" s="39"/>
      <c r="BD884" s="37"/>
      <c r="BG884" s="4"/>
      <c r="BK884" s="4"/>
      <c r="BL884" s="37"/>
      <c r="BM884" s="37"/>
      <c r="BN884" s="37"/>
      <c r="BO884" s="39"/>
      <c r="BP884" s="37"/>
      <c r="BQ884" s="37"/>
      <c r="BR884" s="37"/>
      <c r="BS884" s="31"/>
    </row>
    <row r="885" spans="8:71" s="2" customFormat="1" x14ac:dyDescent="0.2">
      <c r="H885" s="5"/>
      <c r="M885" s="64"/>
      <c r="Q885" s="64"/>
      <c r="R885" s="37"/>
      <c r="S885" s="37"/>
      <c r="T885" s="37"/>
      <c r="U885" s="63"/>
      <c r="V885" s="37"/>
      <c r="Y885" s="5"/>
      <c r="AC885" s="5"/>
      <c r="AG885" s="5"/>
      <c r="AK885" s="5"/>
      <c r="AL885" s="37"/>
      <c r="AM885" s="37"/>
      <c r="AN885" s="37"/>
      <c r="AO885" s="38"/>
      <c r="AP885" s="5"/>
      <c r="AQ885" s="5"/>
      <c r="AU885" s="4"/>
      <c r="AY885" s="4"/>
      <c r="AZ885" s="37"/>
      <c r="BA885" s="37"/>
      <c r="BB885" s="37"/>
      <c r="BC885" s="39"/>
      <c r="BD885" s="37"/>
      <c r="BG885" s="4"/>
      <c r="BK885" s="4"/>
      <c r="BL885" s="37"/>
      <c r="BM885" s="37"/>
      <c r="BN885" s="37"/>
      <c r="BO885" s="39"/>
      <c r="BP885" s="37"/>
      <c r="BQ885" s="37"/>
      <c r="BR885" s="37"/>
      <c r="BS885" s="31"/>
    </row>
    <row r="886" spans="8:71" s="2" customFormat="1" x14ac:dyDescent="0.2">
      <c r="H886" s="5"/>
      <c r="M886" s="64"/>
      <c r="Q886" s="64"/>
      <c r="R886" s="37"/>
      <c r="S886" s="37"/>
      <c r="T886" s="37"/>
      <c r="U886" s="63"/>
      <c r="V886" s="37"/>
      <c r="Y886" s="5"/>
      <c r="AC886" s="5"/>
      <c r="AG886" s="5"/>
      <c r="AK886" s="5"/>
      <c r="AL886" s="37"/>
      <c r="AM886" s="37"/>
      <c r="AN886" s="37"/>
      <c r="AO886" s="38"/>
      <c r="AP886" s="5"/>
      <c r="AQ886" s="5"/>
      <c r="AU886" s="4"/>
      <c r="AY886" s="4"/>
      <c r="AZ886" s="37"/>
      <c r="BA886" s="37"/>
      <c r="BB886" s="37"/>
      <c r="BC886" s="39"/>
      <c r="BD886" s="37"/>
      <c r="BG886" s="4"/>
      <c r="BK886" s="4"/>
      <c r="BL886" s="37"/>
      <c r="BM886" s="37"/>
      <c r="BN886" s="37"/>
      <c r="BO886" s="39"/>
      <c r="BP886" s="37"/>
      <c r="BQ886" s="37"/>
      <c r="BR886" s="37"/>
      <c r="BS886" s="31"/>
    </row>
    <row r="887" spans="8:71" s="2" customFormat="1" x14ac:dyDescent="0.2">
      <c r="H887" s="5"/>
      <c r="M887" s="64"/>
      <c r="Q887" s="64"/>
      <c r="R887" s="37"/>
      <c r="S887" s="37"/>
      <c r="T887" s="37"/>
      <c r="U887" s="63"/>
      <c r="V887" s="37"/>
      <c r="Y887" s="5"/>
      <c r="AC887" s="5"/>
      <c r="AG887" s="5"/>
      <c r="AK887" s="5"/>
      <c r="AL887" s="37"/>
      <c r="AM887" s="37"/>
      <c r="AN887" s="37"/>
      <c r="AO887" s="38"/>
      <c r="AP887" s="5"/>
      <c r="AQ887" s="5"/>
      <c r="AU887" s="4"/>
      <c r="AY887" s="4"/>
      <c r="AZ887" s="37"/>
      <c r="BA887" s="37"/>
      <c r="BB887" s="37"/>
      <c r="BC887" s="39"/>
      <c r="BD887" s="37"/>
      <c r="BG887" s="4"/>
      <c r="BK887" s="4"/>
      <c r="BL887" s="37"/>
      <c r="BM887" s="37"/>
      <c r="BN887" s="37"/>
      <c r="BO887" s="39"/>
      <c r="BP887" s="37"/>
      <c r="BQ887" s="37"/>
      <c r="BR887" s="37"/>
      <c r="BS887" s="31"/>
    </row>
    <row r="888" spans="8:71" s="2" customFormat="1" x14ac:dyDescent="0.2">
      <c r="H888" s="5"/>
      <c r="M888" s="64"/>
      <c r="Q888" s="64"/>
      <c r="R888" s="37"/>
      <c r="S888" s="37"/>
      <c r="T888" s="37"/>
      <c r="U888" s="63"/>
      <c r="V888" s="37"/>
      <c r="Y888" s="5"/>
      <c r="AC888" s="5"/>
      <c r="AG888" s="5"/>
      <c r="AK888" s="5"/>
      <c r="AL888" s="37"/>
      <c r="AM888" s="37"/>
      <c r="AN888" s="37"/>
      <c r="AO888" s="38"/>
      <c r="AP888" s="5"/>
      <c r="AQ888" s="5"/>
      <c r="AU888" s="4"/>
      <c r="AY888" s="4"/>
      <c r="AZ888" s="37"/>
      <c r="BA888" s="37"/>
      <c r="BB888" s="37"/>
      <c r="BC888" s="39"/>
      <c r="BD888" s="37"/>
      <c r="BG888" s="4"/>
      <c r="BK888" s="4"/>
      <c r="BL888" s="37"/>
      <c r="BM888" s="37"/>
      <c r="BN888" s="37"/>
      <c r="BO888" s="39"/>
      <c r="BP888" s="37"/>
      <c r="BQ888" s="37"/>
      <c r="BR888" s="37"/>
      <c r="BS888" s="31"/>
    </row>
    <row r="889" spans="8:71" s="2" customFormat="1" x14ac:dyDescent="0.2">
      <c r="H889" s="5"/>
      <c r="M889" s="64"/>
      <c r="Q889" s="64"/>
      <c r="R889" s="37"/>
      <c r="S889" s="37"/>
      <c r="T889" s="37"/>
      <c r="U889" s="63"/>
      <c r="V889" s="37"/>
      <c r="Y889" s="5"/>
      <c r="AC889" s="5"/>
      <c r="AG889" s="5"/>
      <c r="AK889" s="5"/>
      <c r="AL889" s="37"/>
      <c r="AM889" s="37"/>
      <c r="AN889" s="37"/>
      <c r="AO889" s="38"/>
      <c r="AP889" s="5"/>
      <c r="AQ889" s="5"/>
      <c r="AU889" s="4"/>
      <c r="AY889" s="4"/>
      <c r="AZ889" s="37"/>
      <c r="BA889" s="37"/>
      <c r="BB889" s="37"/>
      <c r="BC889" s="39"/>
      <c r="BD889" s="37"/>
      <c r="BG889" s="4"/>
      <c r="BK889" s="4"/>
      <c r="BL889" s="37"/>
      <c r="BM889" s="37"/>
      <c r="BN889" s="37"/>
      <c r="BO889" s="39"/>
      <c r="BP889" s="37"/>
      <c r="BQ889" s="37"/>
      <c r="BR889" s="37"/>
      <c r="BS889" s="31"/>
    </row>
    <row r="890" spans="8:71" s="2" customFormat="1" x14ac:dyDescent="0.2">
      <c r="H890" s="5"/>
      <c r="M890" s="64"/>
      <c r="Q890" s="64"/>
      <c r="R890" s="37"/>
      <c r="S890" s="37"/>
      <c r="T890" s="37"/>
      <c r="U890" s="63"/>
      <c r="V890" s="37"/>
      <c r="Y890" s="5"/>
      <c r="AC890" s="5"/>
      <c r="AG890" s="5"/>
      <c r="AK890" s="5"/>
      <c r="AL890" s="37"/>
      <c r="AM890" s="37"/>
      <c r="AN890" s="37"/>
      <c r="AO890" s="38"/>
      <c r="AP890" s="5"/>
      <c r="AQ890" s="5"/>
      <c r="AU890" s="4"/>
      <c r="AY890" s="4"/>
      <c r="AZ890" s="37"/>
      <c r="BA890" s="37"/>
      <c r="BB890" s="37"/>
      <c r="BC890" s="39"/>
      <c r="BD890" s="37"/>
      <c r="BG890" s="4"/>
      <c r="BK890" s="4"/>
      <c r="BL890" s="37"/>
      <c r="BM890" s="37"/>
      <c r="BN890" s="37"/>
      <c r="BO890" s="39"/>
      <c r="BP890" s="37"/>
      <c r="BQ890" s="37"/>
      <c r="BR890" s="37"/>
      <c r="BS890" s="31"/>
    </row>
    <row r="891" spans="8:71" s="2" customFormat="1" x14ac:dyDescent="0.2">
      <c r="H891" s="5"/>
      <c r="M891" s="64"/>
      <c r="Q891" s="64"/>
      <c r="R891" s="37"/>
      <c r="S891" s="37"/>
      <c r="T891" s="37"/>
      <c r="U891" s="63"/>
      <c r="V891" s="37"/>
      <c r="Y891" s="5"/>
      <c r="AC891" s="5"/>
      <c r="AG891" s="5"/>
      <c r="AK891" s="5"/>
      <c r="AL891" s="37"/>
      <c r="AM891" s="37"/>
      <c r="AN891" s="37"/>
      <c r="AO891" s="38"/>
      <c r="AP891" s="5"/>
      <c r="AQ891" s="5"/>
      <c r="AU891" s="4"/>
      <c r="AY891" s="4"/>
      <c r="AZ891" s="37"/>
      <c r="BA891" s="37"/>
      <c r="BB891" s="37"/>
      <c r="BC891" s="39"/>
      <c r="BD891" s="37"/>
      <c r="BG891" s="4"/>
      <c r="BK891" s="4"/>
      <c r="BL891" s="37"/>
      <c r="BM891" s="37"/>
      <c r="BN891" s="37"/>
      <c r="BO891" s="39"/>
      <c r="BP891" s="37"/>
      <c r="BQ891" s="37"/>
      <c r="BR891" s="37"/>
      <c r="BS891" s="31"/>
    </row>
    <row r="892" spans="8:71" s="2" customFormat="1" x14ac:dyDescent="0.2">
      <c r="H892" s="5"/>
      <c r="M892" s="64"/>
      <c r="Q892" s="64"/>
      <c r="R892" s="37"/>
      <c r="S892" s="37"/>
      <c r="T892" s="37"/>
      <c r="U892" s="63"/>
      <c r="V892" s="37"/>
      <c r="Y892" s="5"/>
      <c r="AC892" s="5"/>
      <c r="AG892" s="5"/>
      <c r="AK892" s="5"/>
      <c r="AL892" s="37"/>
      <c r="AM892" s="37"/>
      <c r="AN892" s="37"/>
      <c r="AO892" s="38"/>
      <c r="AP892" s="5"/>
      <c r="AQ892" s="5"/>
      <c r="AU892" s="4"/>
      <c r="AY892" s="4"/>
      <c r="AZ892" s="37"/>
      <c r="BA892" s="37"/>
      <c r="BB892" s="37"/>
      <c r="BC892" s="39"/>
      <c r="BD892" s="37"/>
      <c r="BG892" s="4"/>
      <c r="BK892" s="4"/>
      <c r="BL892" s="37"/>
      <c r="BM892" s="37"/>
      <c r="BN892" s="37"/>
      <c r="BO892" s="39"/>
      <c r="BP892" s="37"/>
      <c r="BQ892" s="37"/>
      <c r="BR892" s="37"/>
      <c r="BS892" s="31"/>
    </row>
    <row r="893" spans="8:71" s="2" customFormat="1" x14ac:dyDescent="0.2">
      <c r="H893" s="5"/>
      <c r="M893" s="64"/>
      <c r="Q893" s="64"/>
      <c r="R893" s="37"/>
      <c r="S893" s="37"/>
      <c r="T893" s="37"/>
      <c r="U893" s="63"/>
      <c r="V893" s="37"/>
      <c r="Y893" s="5"/>
      <c r="AC893" s="5"/>
      <c r="AG893" s="5"/>
      <c r="AK893" s="5"/>
      <c r="AL893" s="37"/>
      <c r="AM893" s="37"/>
      <c r="AN893" s="37"/>
      <c r="AO893" s="38"/>
      <c r="AP893" s="5"/>
      <c r="AQ893" s="5"/>
      <c r="AU893" s="4"/>
      <c r="AY893" s="4"/>
      <c r="AZ893" s="37"/>
      <c r="BA893" s="37"/>
      <c r="BB893" s="37"/>
      <c r="BC893" s="39"/>
      <c r="BD893" s="37"/>
      <c r="BG893" s="4"/>
      <c r="BK893" s="4"/>
      <c r="BL893" s="37"/>
      <c r="BM893" s="37"/>
      <c r="BN893" s="37"/>
      <c r="BO893" s="39"/>
      <c r="BP893" s="37"/>
      <c r="BQ893" s="37"/>
      <c r="BR893" s="37"/>
      <c r="BS893" s="31"/>
    </row>
    <row r="894" spans="8:71" s="2" customFormat="1" x14ac:dyDescent="0.2">
      <c r="H894" s="5"/>
      <c r="M894" s="64"/>
      <c r="Q894" s="64"/>
      <c r="R894" s="37"/>
      <c r="S894" s="37"/>
      <c r="T894" s="37"/>
      <c r="U894" s="63"/>
      <c r="V894" s="37"/>
      <c r="Y894" s="5"/>
      <c r="AC894" s="5"/>
      <c r="AG894" s="5"/>
      <c r="AK894" s="5"/>
      <c r="AL894" s="37"/>
      <c r="AM894" s="37"/>
      <c r="AN894" s="37"/>
      <c r="AO894" s="38"/>
      <c r="AP894" s="5"/>
      <c r="AQ894" s="5"/>
      <c r="AU894" s="4"/>
      <c r="AY894" s="4"/>
      <c r="AZ894" s="37"/>
      <c r="BA894" s="37"/>
      <c r="BB894" s="37"/>
      <c r="BC894" s="39"/>
      <c r="BD894" s="37"/>
      <c r="BG894" s="4"/>
      <c r="BK894" s="4"/>
      <c r="BL894" s="37"/>
      <c r="BM894" s="37"/>
      <c r="BN894" s="37"/>
      <c r="BO894" s="39"/>
      <c r="BP894" s="37"/>
      <c r="BQ894" s="37"/>
      <c r="BR894" s="37"/>
      <c r="BS894" s="31"/>
    </row>
    <row r="895" spans="8:71" s="2" customFormat="1" x14ac:dyDescent="0.2">
      <c r="H895" s="5"/>
      <c r="M895" s="64"/>
      <c r="Q895" s="64"/>
      <c r="R895" s="37"/>
      <c r="S895" s="37"/>
      <c r="T895" s="37"/>
      <c r="U895" s="63"/>
      <c r="V895" s="37"/>
      <c r="Y895" s="5"/>
      <c r="AC895" s="5"/>
      <c r="AG895" s="5"/>
      <c r="AK895" s="5"/>
      <c r="AL895" s="37"/>
      <c r="AM895" s="37"/>
      <c r="AN895" s="37"/>
      <c r="AO895" s="38"/>
      <c r="AP895" s="5"/>
      <c r="AQ895" s="5"/>
      <c r="AU895" s="4"/>
      <c r="AY895" s="4"/>
      <c r="AZ895" s="37"/>
      <c r="BA895" s="37"/>
      <c r="BB895" s="37"/>
      <c r="BC895" s="39"/>
      <c r="BD895" s="37"/>
      <c r="BG895" s="4"/>
      <c r="BK895" s="4"/>
      <c r="BL895" s="37"/>
      <c r="BM895" s="37"/>
      <c r="BN895" s="37"/>
      <c r="BO895" s="39"/>
      <c r="BP895" s="37"/>
      <c r="BQ895" s="37"/>
      <c r="BR895" s="37"/>
      <c r="BS895" s="31"/>
    </row>
    <row r="896" spans="8:71" s="2" customFormat="1" x14ac:dyDescent="0.2">
      <c r="H896" s="5"/>
      <c r="M896" s="64"/>
      <c r="Q896" s="64"/>
      <c r="R896" s="37"/>
      <c r="S896" s="37"/>
      <c r="T896" s="37"/>
      <c r="U896" s="63"/>
      <c r="V896" s="37"/>
      <c r="Y896" s="5"/>
      <c r="AC896" s="5"/>
      <c r="AG896" s="5"/>
      <c r="AK896" s="5"/>
      <c r="AL896" s="37"/>
      <c r="AM896" s="37"/>
      <c r="AN896" s="37"/>
      <c r="AO896" s="38"/>
      <c r="AP896" s="5"/>
      <c r="AQ896" s="5"/>
      <c r="AU896" s="4"/>
      <c r="AY896" s="4"/>
      <c r="AZ896" s="37"/>
      <c r="BA896" s="37"/>
      <c r="BB896" s="37"/>
      <c r="BC896" s="39"/>
      <c r="BD896" s="37"/>
      <c r="BG896" s="4"/>
      <c r="BK896" s="4"/>
      <c r="BL896" s="37"/>
      <c r="BM896" s="37"/>
      <c r="BN896" s="37"/>
      <c r="BO896" s="39"/>
      <c r="BP896" s="37"/>
      <c r="BQ896" s="37"/>
      <c r="BR896" s="37"/>
      <c r="BS896" s="31"/>
    </row>
    <row r="897" spans="8:71" s="2" customFormat="1" x14ac:dyDescent="0.2">
      <c r="H897" s="5"/>
      <c r="M897" s="64"/>
      <c r="Q897" s="64"/>
      <c r="R897" s="37"/>
      <c r="S897" s="37"/>
      <c r="T897" s="37"/>
      <c r="U897" s="63"/>
      <c r="V897" s="37"/>
      <c r="Y897" s="5"/>
      <c r="AC897" s="5"/>
      <c r="AG897" s="5"/>
      <c r="AK897" s="5"/>
      <c r="AL897" s="37"/>
      <c r="AM897" s="37"/>
      <c r="AN897" s="37"/>
      <c r="AO897" s="38"/>
      <c r="AP897" s="5"/>
      <c r="AQ897" s="5"/>
      <c r="AU897" s="4"/>
      <c r="AY897" s="4"/>
      <c r="AZ897" s="37"/>
      <c r="BA897" s="37"/>
      <c r="BB897" s="37"/>
      <c r="BC897" s="39"/>
      <c r="BD897" s="37"/>
      <c r="BG897" s="4"/>
      <c r="BK897" s="4"/>
      <c r="BL897" s="37"/>
      <c r="BM897" s="37"/>
      <c r="BN897" s="37"/>
      <c r="BO897" s="39"/>
      <c r="BP897" s="37"/>
      <c r="BQ897" s="37"/>
      <c r="BR897" s="37"/>
      <c r="BS897" s="31"/>
    </row>
    <row r="898" spans="8:71" s="2" customFormat="1" x14ac:dyDescent="0.2">
      <c r="H898" s="5"/>
      <c r="M898" s="64"/>
      <c r="Q898" s="64"/>
      <c r="R898" s="37"/>
      <c r="S898" s="37"/>
      <c r="T898" s="37"/>
      <c r="U898" s="63"/>
      <c r="V898" s="37"/>
      <c r="Y898" s="5"/>
      <c r="AC898" s="5"/>
      <c r="AG898" s="5"/>
      <c r="AK898" s="5"/>
      <c r="AL898" s="37"/>
      <c r="AM898" s="37"/>
      <c r="AN898" s="37"/>
      <c r="AO898" s="38"/>
      <c r="AP898" s="5"/>
      <c r="AQ898" s="5"/>
      <c r="AU898" s="4"/>
      <c r="AY898" s="4"/>
      <c r="AZ898" s="37"/>
      <c r="BA898" s="37"/>
      <c r="BB898" s="37"/>
      <c r="BC898" s="39"/>
      <c r="BD898" s="37"/>
      <c r="BG898" s="4"/>
      <c r="BK898" s="4"/>
      <c r="BL898" s="37"/>
      <c r="BM898" s="37"/>
      <c r="BN898" s="37"/>
      <c r="BO898" s="39"/>
      <c r="BP898" s="37"/>
      <c r="BQ898" s="37"/>
      <c r="BR898" s="37"/>
      <c r="BS898" s="31"/>
    </row>
    <row r="899" spans="8:71" s="2" customFormat="1" x14ac:dyDescent="0.2">
      <c r="H899" s="5"/>
      <c r="M899" s="64"/>
      <c r="Q899" s="64"/>
      <c r="R899" s="37"/>
      <c r="S899" s="37"/>
      <c r="T899" s="37"/>
      <c r="U899" s="63"/>
      <c r="V899" s="37"/>
      <c r="Y899" s="5"/>
      <c r="AC899" s="5"/>
      <c r="AG899" s="5"/>
      <c r="AK899" s="5"/>
      <c r="AL899" s="37"/>
      <c r="AM899" s="37"/>
      <c r="AN899" s="37"/>
      <c r="AO899" s="38"/>
      <c r="AP899" s="5"/>
      <c r="AQ899" s="5"/>
      <c r="AU899" s="4"/>
      <c r="AY899" s="4"/>
      <c r="AZ899" s="37"/>
      <c r="BA899" s="37"/>
      <c r="BB899" s="37"/>
      <c r="BC899" s="39"/>
      <c r="BD899" s="37"/>
      <c r="BG899" s="4"/>
      <c r="BK899" s="4"/>
      <c r="BL899" s="37"/>
      <c r="BM899" s="37"/>
      <c r="BN899" s="37"/>
      <c r="BO899" s="39"/>
      <c r="BP899" s="37"/>
      <c r="BQ899" s="37"/>
      <c r="BR899" s="37"/>
      <c r="BS899" s="31"/>
    </row>
    <row r="900" spans="8:71" s="2" customFormat="1" x14ac:dyDescent="0.2">
      <c r="H900" s="5"/>
      <c r="M900" s="64"/>
      <c r="Q900" s="64"/>
      <c r="R900" s="37"/>
      <c r="S900" s="37"/>
      <c r="T900" s="37"/>
      <c r="U900" s="63"/>
      <c r="V900" s="37"/>
      <c r="Y900" s="5"/>
      <c r="AC900" s="5"/>
      <c r="AG900" s="5"/>
      <c r="AK900" s="5"/>
      <c r="AL900" s="37"/>
      <c r="AM900" s="37"/>
      <c r="AN900" s="37"/>
      <c r="AO900" s="38"/>
      <c r="AP900" s="5"/>
      <c r="AQ900" s="5"/>
      <c r="AU900" s="4"/>
      <c r="AY900" s="4"/>
      <c r="AZ900" s="37"/>
      <c r="BA900" s="37"/>
      <c r="BB900" s="37"/>
      <c r="BC900" s="39"/>
      <c r="BD900" s="37"/>
      <c r="BG900" s="4"/>
      <c r="BK900" s="4"/>
      <c r="BL900" s="37"/>
      <c r="BM900" s="37"/>
      <c r="BN900" s="37"/>
      <c r="BO900" s="39"/>
      <c r="BP900" s="37"/>
      <c r="BQ900" s="37"/>
      <c r="BR900" s="37"/>
      <c r="BS900" s="31"/>
    </row>
    <row r="901" spans="8:71" s="2" customFormat="1" x14ac:dyDescent="0.2">
      <c r="H901" s="5"/>
      <c r="M901" s="64"/>
      <c r="Q901" s="64"/>
      <c r="R901" s="37"/>
      <c r="S901" s="37"/>
      <c r="T901" s="37"/>
      <c r="U901" s="63"/>
      <c r="V901" s="37"/>
      <c r="Y901" s="5"/>
      <c r="AC901" s="5"/>
      <c r="AG901" s="5"/>
      <c r="AK901" s="5"/>
      <c r="AL901" s="37"/>
      <c r="AM901" s="37"/>
      <c r="AN901" s="37"/>
      <c r="AO901" s="38"/>
      <c r="AP901" s="5"/>
      <c r="AQ901" s="5"/>
      <c r="AU901" s="4"/>
      <c r="AY901" s="4"/>
      <c r="AZ901" s="37"/>
      <c r="BA901" s="37"/>
      <c r="BB901" s="37"/>
      <c r="BC901" s="39"/>
      <c r="BD901" s="37"/>
      <c r="BG901" s="4"/>
      <c r="BK901" s="4"/>
      <c r="BL901" s="37"/>
      <c r="BM901" s="37"/>
      <c r="BN901" s="37"/>
      <c r="BO901" s="39"/>
      <c r="BP901" s="37"/>
      <c r="BQ901" s="37"/>
      <c r="BR901" s="37"/>
      <c r="BS901" s="31"/>
    </row>
    <row r="902" spans="8:71" s="2" customFormat="1" x14ac:dyDescent="0.2">
      <c r="H902" s="5"/>
      <c r="M902" s="64"/>
      <c r="Q902" s="64"/>
      <c r="R902" s="37"/>
      <c r="S902" s="37"/>
      <c r="T902" s="37"/>
      <c r="U902" s="63"/>
      <c r="V902" s="37"/>
      <c r="Y902" s="5"/>
      <c r="AC902" s="5"/>
      <c r="AG902" s="5"/>
      <c r="AK902" s="5"/>
      <c r="AL902" s="37"/>
      <c r="AM902" s="37"/>
      <c r="AN902" s="37"/>
      <c r="AO902" s="38"/>
      <c r="AP902" s="5"/>
      <c r="AQ902" s="5"/>
      <c r="AU902" s="4"/>
      <c r="AY902" s="4"/>
      <c r="AZ902" s="37"/>
      <c r="BA902" s="37"/>
      <c r="BB902" s="37"/>
      <c r="BC902" s="39"/>
      <c r="BD902" s="37"/>
      <c r="BG902" s="4"/>
      <c r="BK902" s="4"/>
      <c r="BL902" s="37"/>
      <c r="BM902" s="37"/>
      <c r="BN902" s="37"/>
      <c r="BO902" s="39"/>
      <c r="BP902" s="37"/>
      <c r="BQ902" s="37"/>
      <c r="BR902" s="37"/>
      <c r="BS902" s="31"/>
    </row>
    <row r="903" spans="8:71" s="2" customFormat="1" x14ac:dyDescent="0.2">
      <c r="H903" s="5"/>
      <c r="M903" s="64"/>
      <c r="Q903" s="64"/>
      <c r="R903" s="37"/>
      <c r="S903" s="37"/>
      <c r="T903" s="37"/>
      <c r="U903" s="63"/>
      <c r="V903" s="37"/>
      <c r="Y903" s="5"/>
      <c r="AC903" s="5"/>
      <c r="AG903" s="5"/>
      <c r="AK903" s="5"/>
      <c r="AL903" s="37"/>
      <c r="AM903" s="37"/>
      <c r="AN903" s="37"/>
      <c r="AO903" s="38"/>
      <c r="AP903" s="5"/>
      <c r="AQ903" s="5"/>
      <c r="AU903" s="4"/>
      <c r="AY903" s="4"/>
      <c r="AZ903" s="37"/>
      <c r="BA903" s="37"/>
      <c r="BB903" s="37"/>
      <c r="BC903" s="39"/>
      <c r="BD903" s="37"/>
      <c r="BG903" s="4"/>
      <c r="BK903" s="4"/>
      <c r="BL903" s="37"/>
      <c r="BM903" s="37"/>
      <c r="BN903" s="37"/>
      <c r="BO903" s="39"/>
      <c r="BP903" s="37"/>
      <c r="BQ903" s="37"/>
      <c r="BR903" s="37"/>
      <c r="BS903" s="31"/>
    </row>
    <row r="904" spans="8:71" s="2" customFormat="1" x14ac:dyDescent="0.2">
      <c r="H904" s="5"/>
      <c r="M904" s="64"/>
      <c r="Q904" s="64"/>
      <c r="R904" s="37"/>
      <c r="S904" s="37"/>
      <c r="T904" s="37"/>
      <c r="U904" s="63"/>
      <c r="V904" s="37"/>
      <c r="Y904" s="5"/>
      <c r="AC904" s="5"/>
      <c r="AG904" s="5"/>
      <c r="AK904" s="5"/>
      <c r="AL904" s="37"/>
      <c r="AM904" s="37"/>
      <c r="AN904" s="37"/>
      <c r="AO904" s="38"/>
      <c r="AP904" s="5"/>
      <c r="AQ904" s="5"/>
      <c r="AU904" s="4"/>
      <c r="AY904" s="4"/>
      <c r="AZ904" s="37"/>
      <c r="BA904" s="37"/>
      <c r="BB904" s="37"/>
      <c r="BC904" s="39"/>
      <c r="BD904" s="37"/>
      <c r="BG904" s="4"/>
      <c r="BK904" s="4"/>
      <c r="BL904" s="37"/>
      <c r="BM904" s="37"/>
      <c r="BN904" s="37"/>
      <c r="BO904" s="39"/>
      <c r="BP904" s="37"/>
      <c r="BQ904" s="37"/>
      <c r="BR904" s="37"/>
      <c r="BS904" s="31"/>
    </row>
    <row r="905" spans="8:71" s="2" customFormat="1" x14ac:dyDescent="0.2">
      <c r="H905" s="5"/>
      <c r="M905" s="64"/>
      <c r="Q905" s="64"/>
      <c r="R905" s="37"/>
      <c r="S905" s="37"/>
      <c r="T905" s="37"/>
      <c r="U905" s="63"/>
      <c r="V905" s="37"/>
      <c r="Y905" s="5"/>
      <c r="AC905" s="5"/>
      <c r="AG905" s="5"/>
      <c r="AK905" s="5"/>
      <c r="AL905" s="37"/>
      <c r="AM905" s="37"/>
      <c r="AN905" s="37"/>
      <c r="AO905" s="38"/>
      <c r="AP905" s="5"/>
      <c r="AQ905" s="5"/>
      <c r="AU905" s="4"/>
      <c r="AY905" s="4"/>
      <c r="AZ905" s="37"/>
      <c r="BA905" s="37"/>
      <c r="BB905" s="37"/>
      <c r="BC905" s="39"/>
      <c r="BD905" s="37"/>
      <c r="BG905" s="4"/>
      <c r="BK905" s="4"/>
      <c r="BL905" s="37"/>
      <c r="BM905" s="37"/>
      <c r="BN905" s="37"/>
      <c r="BO905" s="39"/>
      <c r="BP905" s="37"/>
      <c r="BQ905" s="37"/>
      <c r="BR905" s="37"/>
      <c r="BS905" s="31"/>
    </row>
    <row r="906" spans="8:71" s="2" customFormat="1" x14ac:dyDescent="0.2">
      <c r="H906" s="5"/>
      <c r="M906" s="64"/>
      <c r="Q906" s="64"/>
      <c r="R906" s="37"/>
      <c r="S906" s="37"/>
      <c r="T906" s="37"/>
      <c r="U906" s="63"/>
      <c r="V906" s="37"/>
      <c r="Y906" s="5"/>
      <c r="AC906" s="5"/>
      <c r="AG906" s="5"/>
      <c r="AK906" s="5"/>
      <c r="AL906" s="37"/>
      <c r="AM906" s="37"/>
      <c r="AN906" s="37"/>
      <c r="AO906" s="38"/>
      <c r="AP906" s="5"/>
      <c r="AQ906" s="5"/>
      <c r="AU906" s="4"/>
      <c r="AY906" s="4"/>
      <c r="AZ906" s="37"/>
      <c r="BA906" s="37"/>
      <c r="BB906" s="37"/>
      <c r="BC906" s="39"/>
      <c r="BD906" s="37"/>
      <c r="BG906" s="4"/>
      <c r="BK906" s="4"/>
      <c r="BL906" s="37"/>
      <c r="BM906" s="37"/>
      <c r="BN906" s="37"/>
      <c r="BO906" s="39"/>
      <c r="BP906" s="37"/>
      <c r="BQ906" s="37"/>
      <c r="BR906" s="37"/>
      <c r="BS906" s="31"/>
    </row>
    <row r="907" spans="8:71" s="2" customFormat="1" x14ac:dyDescent="0.2">
      <c r="H907" s="5"/>
      <c r="M907" s="64"/>
      <c r="Q907" s="64"/>
      <c r="R907" s="37"/>
      <c r="S907" s="37"/>
      <c r="T907" s="37"/>
      <c r="U907" s="63"/>
      <c r="V907" s="37"/>
      <c r="Y907" s="5"/>
      <c r="AC907" s="5"/>
      <c r="AG907" s="5"/>
      <c r="AK907" s="5"/>
      <c r="AL907" s="37"/>
      <c r="AM907" s="37"/>
      <c r="AN907" s="37"/>
      <c r="AO907" s="38"/>
      <c r="AP907" s="5"/>
      <c r="AQ907" s="5"/>
      <c r="AU907" s="4"/>
      <c r="AY907" s="4"/>
      <c r="AZ907" s="37"/>
      <c r="BA907" s="37"/>
      <c r="BB907" s="37"/>
      <c r="BC907" s="39"/>
      <c r="BD907" s="37"/>
      <c r="BG907" s="4"/>
      <c r="BK907" s="4"/>
      <c r="BL907" s="37"/>
      <c r="BM907" s="37"/>
      <c r="BN907" s="37"/>
      <c r="BO907" s="39"/>
      <c r="BP907" s="37"/>
      <c r="BQ907" s="37"/>
      <c r="BR907" s="37"/>
      <c r="BS907" s="31"/>
    </row>
    <row r="908" spans="8:71" s="2" customFormat="1" x14ac:dyDescent="0.2">
      <c r="H908" s="5"/>
      <c r="M908" s="64"/>
      <c r="Q908" s="64"/>
      <c r="R908" s="37"/>
      <c r="S908" s="37"/>
      <c r="T908" s="37"/>
      <c r="U908" s="63"/>
      <c r="V908" s="37"/>
      <c r="Y908" s="5"/>
      <c r="AC908" s="5"/>
      <c r="AG908" s="5"/>
      <c r="AK908" s="5"/>
      <c r="AL908" s="37"/>
      <c r="AM908" s="37"/>
      <c r="AN908" s="37"/>
      <c r="AO908" s="38"/>
      <c r="AP908" s="5"/>
      <c r="AQ908" s="5"/>
      <c r="AU908" s="4"/>
      <c r="AY908" s="4"/>
      <c r="AZ908" s="37"/>
      <c r="BA908" s="37"/>
      <c r="BB908" s="37"/>
      <c r="BC908" s="39"/>
      <c r="BD908" s="37"/>
      <c r="BG908" s="4"/>
      <c r="BK908" s="4"/>
      <c r="BL908" s="37"/>
      <c r="BM908" s="37"/>
      <c r="BN908" s="37"/>
      <c r="BO908" s="39"/>
      <c r="BP908" s="37"/>
      <c r="BQ908" s="37"/>
      <c r="BR908" s="37"/>
      <c r="BS908" s="31"/>
    </row>
    <row r="909" spans="8:71" s="2" customFormat="1" x14ac:dyDescent="0.2">
      <c r="H909" s="5"/>
      <c r="M909" s="64"/>
      <c r="Q909" s="64"/>
      <c r="R909" s="37"/>
      <c r="S909" s="37"/>
      <c r="T909" s="37"/>
      <c r="U909" s="63"/>
      <c r="V909" s="37"/>
      <c r="Y909" s="5"/>
      <c r="AC909" s="5"/>
      <c r="AG909" s="5"/>
      <c r="AK909" s="5"/>
      <c r="AL909" s="37"/>
      <c r="AM909" s="37"/>
      <c r="AN909" s="37"/>
      <c r="AO909" s="38"/>
      <c r="AP909" s="5"/>
      <c r="AQ909" s="5"/>
      <c r="AU909" s="4"/>
      <c r="AY909" s="4"/>
      <c r="AZ909" s="37"/>
      <c r="BA909" s="37"/>
      <c r="BB909" s="37"/>
      <c r="BC909" s="39"/>
      <c r="BD909" s="37"/>
      <c r="BG909" s="4"/>
      <c r="BK909" s="4"/>
      <c r="BL909" s="37"/>
      <c r="BM909" s="37"/>
      <c r="BN909" s="37"/>
      <c r="BO909" s="39"/>
      <c r="BP909" s="37"/>
      <c r="BQ909" s="37"/>
      <c r="BR909" s="37"/>
      <c r="BS909" s="31"/>
    </row>
    <row r="910" spans="8:71" s="2" customFormat="1" x14ac:dyDescent="0.2">
      <c r="H910" s="5"/>
      <c r="M910" s="64"/>
      <c r="Q910" s="64"/>
      <c r="R910" s="37"/>
      <c r="S910" s="37"/>
      <c r="T910" s="37"/>
      <c r="U910" s="63"/>
      <c r="V910" s="37"/>
      <c r="Y910" s="5"/>
      <c r="AC910" s="5"/>
      <c r="AG910" s="5"/>
      <c r="AK910" s="5"/>
      <c r="AL910" s="37"/>
      <c r="AM910" s="37"/>
      <c r="AN910" s="37"/>
      <c r="AO910" s="38"/>
      <c r="AP910" s="5"/>
      <c r="AQ910" s="5"/>
      <c r="AU910" s="4"/>
      <c r="AY910" s="4"/>
      <c r="AZ910" s="37"/>
      <c r="BA910" s="37"/>
      <c r="BB910" s="37"/>
      <c r="BC910" s="39"/>
      <c r="BD910" s="37"/>
      <c r="BG910" s="4"/>
      <c r="BK910" s="4"/>
      <c r="BL910" s="37"/>
      <c r="BM910" s="37"/>
      <c r="BN910" s="37"/>
      <c r="BO910" s="39"/>
      <c r="BP910" s="37"/>
      <c r="BQ910" s="37"/>
      <c r="BR910" s="37"/>
      <c r="BS910" s="31"/>
    </row>
    <row r="911" spans="8:71" s="2" customFormat="1" x14ac:dyDescent="0.2">
      <c r="H911" s="5"/>
      <c r="M911" s="64"/>
      <c r="Q911" s="64"/>
      <c r="R911" s="37"/>
      <c r="S911" s="37"/>
      <c r="T911" s="37"/>
      <c r="U911" s="63"/>
      <c r="V911" s="37"/>
      <c r="Y911" s="5"/>
      <c r="AC911" s="5"/>
      <c r="AG911" s="5"/>
      <c r="AK911" s="5"/>
      <c r="AL911" s="37"/>
      <c r="AM911" s="37"/>
      <c r="AN911" s="37"/>
      <c r="AO911" s="38"/>
      <c r="AP911" s="5"/>
      <c r="AQ911" s="5"/>
      <c r="AU911" s="4"/>
      <c r="AY911" s="4"/>
      <c r="AZ911" s="37"/>
      <c r="BA911" s="37"/>
      <c r="BB911" s="37"/>
      <c r="BC911" s="39"/>
      <c r="BD911" s="37"/>
      <c r="BG911" s="4"/>
      <c r="BK911" s="4"/>
      <c r="BL911" s="37"/>
      <c r="BM911" s="37"/>
      <c r="BN911" s="37"/>
      <c r="BO911" s="39"/>
      <c r="BP911" s="37"/>
      <c r="BQ911" s="37"/>
      <c r="BR911" s="37"/>
      <c r="BS911" s="31"/>
    </row>
    <row r="912" spans="8:71" s="2" customFormat="1" x14ac:dyDescent="0.2">
      <c r="H912" s="5"/>
      <c r="M912" s="64"/>
      <c r="Q912" s="64"/>
      <c r="R912" s="37"/>
      <c r="S912" s="37"/>
      <c r="T912" s="37"/>
      <c r="U912" s="63"/>
      <c r="V912" s="37"/>
      <c r="Y912" s="5"/>
      <c r="AC912" s="5"/>
      <c r="AG912" s="5"/>
      <c r="AK912" s="5"/>
      <c r="AL912" s="37"/>
      <c r="AM912" s="37"/>
      <c r="AN912" s="37"/>
      <c r="AO912" s="38"/>
      <c r="AP912" s="5"/>
      <c r="AQ912" s="5"/>
      <c r="AU912" s="4"/>
      <c r="AY912" s="4"/>
      <c r="AZ912" s="37"/>
      <c r="BA912" s="37"/>
      <c r="BB912" s="37"/>
      <c r="BC912" s="39"/>
      <c r="BD912" s="37"/>
      <c r="BG912" s="4"/>
      <c r="BK912" s="4"/>
      <c r="BL912" s="37"/>
      <c r="BM912" s="37"/>
      <c r="BN912" s="37"/>
      <c r="BO912" s="39"/>
      <c r="BP912" s="37"/>
      <c r="BQ912" s="37"/>
      <c r="BR912" s="37"/>
      <c r="BS912" s="31"/>
    </row>
    <row r="913" spans="8:71" s="2" customFormat="1" x14ac:dyDescent="0.2">
      <c r="H913" s="5"/>
      <c r="M913" s="64"/>
      <c r="Q913" s="64"/>
      <c r="R913" s="37"/>
      <c r="S913" s="37"/>
      <c r="T913" s="37"/>
      <c r="U913" s="63"/>
      <c r="V913" s="37"/>
      <c r="Y913" s="5"/>
      <c r="AC913" s="5"/>
      <c r="AG913" s="5"/>
      <c r="AK913" s="5"/>
      <c r="AL913" s="37"/>
      <c r="AM913" s="37"/>
      <c r="AN913" s="37"/>
      <c r="AO913" s="38"/>
      <c r="AP913" s="5"/>
      <c r="AQ913" s="5"/>
      <c r="AU913" s="4"/>
      <c r="AY913" s="4"/>
      <c r="AZ913" s="37"/>
      <c r="BA913" s="37"/>
      <c r="BB913" s="37"/>
      <c r="BC913" s="39"/>
      <c r="BD913" s="37"/>
      <c r="BG913" s="4"/>
      <c r="BK913" s="4"/>
      <c r="BL913" s="37"/>
      <c r="BM913" s="37"/>
      <c r="BN913" s="37"/>
      <c r="BO913" s="39"/>
      <c r="BP913" s="37"/>
      <c r="BQ913" s="37"/>
      <c r="BR913" s="37"/>
      <c r="BS913" s="31"/>
    </row>
    <row r="914" spans="8:71" s="2" customFormat="1" x14ac:dyDescent="0.2">
      <c r="H914" s="5"/>
      <c r="M914" s="64"/>
      <c r="Q914" s="64"/>
      <c r="R914" s="37"/>
      <c r="S914" s="37"/>
      <c r="T914" s="37"/>
      <c r="U914" s="63"/>
      <c r="V914" s="37"/>
      <c r="Y914" s="5"/>
      <c r="AC914" s="5"/>
      <c r="AG914" s="5"/>
      <c r="AK914" s="5"/>
      <c r="AL914" s="37"/>
      <c r="AM914" s="37"/>
      <c r="AN914" s="37"/>
      <c r="AO914" s="38"/>
      <c r="AP914" s="5"/>
      <c r="AQ914" s="5"/>
      <c r="AU914" s="4"/>
      <c r="AY914" s="4"/>
      <c r="AZ914" s="37"/>
      <c r="BA914" s="37"/>
      <c r="BB914" s="37"/>
      <c r="BC914" s="39"/>
      <c r="BD914" s="37"/>
      <c r="BG914" s="4"/>
      <c r="BK914" s="4"/>
      <c r="BL914" s="37"/>
      <c r="BM914" s="37"/>
      <c r="BN914" s="37"/>
      <c r="BO914" s="39"/>
      <c r="BP914" s="37"/>
      <c r="BQ914" s="37"/>
      <c r="BR914" s="37"/>
      <c r="BS914" s="31"/>
    </row>
    <row r="915" spans="8:71" s="2" customFormat="1" x14ac:dyDescent="0.2">
      <c r="H915" s="5"/>
      <c r="M915" s="64"/>
      <c r="Q915" s="64"/>
      <c r="R915" s="37"/>
      <c r="S915" s="37"/>
      <c r="T915" s="37"/>
      <c r="U915" s="63"/>
      <c r="V915" s="37"/>
      <c r="Y915" s="5"/>
      <c r="AC915" s="5"/>
      <c r="AG915" s="5"/>
      <c r="AK915" s="5"/>
      <c r="AL915" s="37"/>
      <c r="AM915" s="37"/>
      <c r="AN915" s="37"/>
      <c r="AO915" s="38"/>
      <c r="AP915" s="5"/>
      <c r="AQ915" s="5"/>
      <c r="AU915" s="4"/>
      <c r="AY915" s="4"/>
      <c r="AZ915" s="37"/>
      <c r="BA915" s="37"/>
      <c r="BB915" s="37"/>
      <c r="BC915" s="39"/>
      <c r="BD915" s="37"/>
      <c r="BG915" s="4"/>
      <c r="BK915" s="4"/>
      <c r="BL915" s="37"/>
      <c r="BM915" s="37"/>
      <c r="BN915" s="37"/>
      <c r="BO915" s="39"/>
      <c r="BP915" s="37"/>
      <c r="BQ915" s="37"/>
      <c r="BR915" s="37"/>
      <c r="BS915" s="31"/>
    </row>
    <row r="916" spans="8:71" s="2" customFormat="1" x14ac:dyDescent="0.2">
      <c r="H916" s="5"/>
      <c r="M916" s="64"/>
      <c r="Q916" s="64"/>
      <c r="R916" s="37"/>
      <c r="S916" s="37"/>
      <c r="T916" s="37"/>
      <c r="U916" s="63"/>
      <c r="V916" s="37"/>
      <c r="Y916" s="5"/>
      <c r="AC916" s="5"/>
      <c r="AG916" s="5"/>
      <c r="AK916" s="5"/>
      <c r="AL916" s="37"/>
      <c r="AM916" s="37"/>
      <c r="AN916" s="37"/>
      <c r="AO916" s="38"/>
      <c r="AP916" s="5"/>
      <c r="AQ916" s="5"/>
      <c r="AU916" s="4"/>
      <c r="AY916" s="4"/>
      <c r="AZ916" s="37"/>
      <c r="BA916" s="37"/>
      <c r="BB916" s="37"/>
      <c r="BC916" s="39"/>
      <c r="BD916" s="37"/>
      <c r="BG916" s="4"/>
      <c r="BK916" s="4"/>
      <c r="BL916" s="37"/>
      <c r="BM916" s="37"/>
      <c r="BN916" s="37"/>
      <c r="BO916" s="39"/>
      <c r="BP916" s="37"/>
      <c r="BQ916" s="37"/>
      <c r="BR916" s="37"/>
      <c r="BS916" s="31"/>
    </row>
    <row r="917" spans="8:71" s="2" customFormat="1" x14ac:dyDescent="0.2">
      <c r="H917" s="5"/>
      <c r="M917" s="64"/>
      <c r="Q917" s="64"/>
      <c r="R917" s="37"/>
      <c r="S917" s="37"/>
      <c r="T917" s="37"/>
      <c r="U917" s="63"/>
      <c r="V917" s="37"/>
      <c r="Y917" s="5"/>
      <c r="AC917" s="5"/>
      <c r="AG917" s="5"/>
      <c r="AK917" s="5"/>
      <c r="AL917" s="37"/>
      <c r="AM917" s="37"/>
      <c r="AN917" s="37"/>
      <c r="AO917" s="38"/>
      <c r="AP917" s="5"/>
      <c r="AQ917" s="5"/>
      <c r="AU917" s="4"/>
      <c r="AY917" s="4"/>
      <c r="AZ917" s="37"/>
      <c r="BA917" s="37"/>
      <c r="BB917" s="37"/>
      <c r="BC917" s="39"/>
      <c r="BD917" s="37"/>
      <c r="BG917" s="4"/>
      <c r="BK917" s="4"/>
      <c r="BL917" s="37"/>
      <c r="BM917" s="37"/>
      <c r="BN917" s="37"/>
      <c r="BO917" s="39"/>
      <c r="BP917" s="37"/>
      <c r="BQ917" s="37"/>
      <c r="BR917" s="37"/>
      <c r="BS917" s="31"/>
    </row>
    <row r="918" spans="8:71" s="2" customFormat="1" x14ac:dyDescent="0.2">
      <c r="H918" s="5"/>
      <c r="M918" s="64"/>
      <c r="Q918" s="64"/>
      <c r="R918" s="37"/>
      <c r="S918" s="37"/>
      <c r="T918" s="37"/>
      <c r="U918" s="63"/>
      <c r="V918" s="37"/>
      <c r="Y918" s="5"/>
      <c r="AC918" s="5"/>
      <c r="AG918" s="5"/>
      <c r="AK918" s="5"/>
      <c r="AL918" s="37"/>
      <c r="AM918" s="37"/>
      <c r="AN918" s="37"/>
      <c r="AO918" s="38"/>
      <c r="AP918" s="5"/>
      <c r="AQ918" s="5"/>
      <c r="AU918" s="4"/>
      <c r="AY918" s="4"/>
      <c r="AZ918" s="37"/>
      <c r="BA918" s="37"/>
      <c r="BB918" s="37"/>
      <c r="BC918" s="39"/>
      <c r="BD918" s="37"/>
      <c r="BG918" s="4"/>
      <c r="BK918" s="4"/>
      <c r="BL918" s="37"/>
      <c r="BM918" s="37"/>
      <c r="BN918" s="37"/>
      <c r="BO918" s="39"/>
      <c r="BP918" s="37"/>
      <c r="BQ918" s="37"/>
      <c r="BR918" s="37"/>
      <c r="BS918" s="31"/>
    </row>
    <row r="919" spans="8:71" s="2" customFormat="1" x14ac:dyDescent="0.2">
      <c r="H919" s="5"/>
      <c r="M919" s="64"/>
      <c r="Q919" s="64"/>
      <c r="R919" s="37"/>
      <c r="S919" s="37"/>
      <c r="T919" s="37"/>
      <c r="U919" s="63"/>
      <c r="V919" s="37"/>
      <c r="Y919" s="5"/>
      <c r="AC919" s="5"/>
      <c r="AG919" s="5"/>
      <c r="AK919" s="5"/>
      <c r="AL919" s="37"/>
      <c r="AM919" s="37"/>
      <c r="AN919" s="37"/>
      <c r="AO919" s="38"/>
      <c r="AP919" s="5"/>
      <c r="AQ919" s="5"/>
      <c r="AU919" s="4"/>
      <c r="AY919" s="4"/>
      <c r="AZ919" s="37"/>
      <c r="BA919" s="37"/>
      <c r="BB919" s="37"/>
      <c r="BC919" s="39"/>
      <c r="BD919" s="37"/>
      <c r="BG919" s="4"/>
      <c r="BK919" s="4"/>
      <c r="BL919" s="37"/>
      <c r="BM919" s="37"/>
      <c r="BN919" s="37"/>
      <c r="BO919" s="39"/>
      <c r="BP919" s="37"/>
      <c r="BQ919" s="37"/>
      <c r="BR919" s="37"/>
      <c r="BS919" s="31"/>
    </row>
    <row r="920" spans="8:71" s="2" customFormat="1" x14ac:dyDescent="0.2">
      <c r="H920" s="5"/>
      <c r="M920" s="64"/>
      <c r="Q920" s="64"/>
      <c r="R920" s="37"/>
      <c r="S920" s="37"/>
      <c r="T920" s="37"/>
      <c r="U920" s="63"/>
      <c r="V920" s="37"/>
      <c r="Y920" s="5"/>
      <c r="AC920" s="5"/>
      <c r="AG920" s="5"/>
      <c r="AK920" s="5"/>
      <c r="AL920" s="37"/>
      <c r="AM920" s="37"/>
      <c r="AN920" s="37"/>
      <c r="AO920" s="38"/>
      <c r="AP920" s="5"/>
      <c r="AQ920" s="5"/>
      <c r="AU920" s="4"/>
      <c r="AY920" s="4"/>
      <c r="AZ920" s="37"/>
      <c r="BA920" s="37"/>
      <c r="BB920" s="37"/>
      <c r="BC920" s="39"/>
      <c r="BD920" s="37"/>
      <c r="BG920" s="4"/>
      <c r="BK920" s="4"/>
      <c r="BL920" s="37"/>
      <c r="BM920" s="37"/>
      <c r="BN920" s="37"/>
      <c r="BO920" s="39"/>
      <c r="BP920" s="37"/>
      <c r="BQ920" s="37"/>
      <c r="BR920" s="37"/>
      <c r="BS920" s="31"/>
    </row>
    <row r="921" spans="8:71" s="2" customFormat="1" x14ac:dyDescent="0.2">
      <c r="H921" s="5"/>
      <c r="M921" s="64"/>
      <c r="Q921" s="64"/>
      <c r="R921" s="37"/>
      <c r="S921" s="37"/>
      <c r="T921" s="37"/>
      <c r="U921" s="63"/>
      <c r="V921" s="37"/>
      <c r="Y921" s="5"/>
      <c r="AC921" s="5"/>
      <c r="AG921" s="5"/>
      <c r="AK921" s="5"/>
      <c r="AL921" s="37"/>
      <c r="AM921" s="37"/>
      <c r="AN921" s="37"/>
      <c r="AO921" s="38"/>
      <c r="AP921" s="5"/>
      <c r="AQ921" s="5"/>
      <c r="AU921" s="4"/>
      <c r="AY921" s="4"/>
      <c r="AZ921" s="37"/>
      <c r="BA921" s="37"/>
      <c r="BB921" s="37"/>
      <c r="BC921" s="39"/>
      <c r="BD921" s="37"/>
      <c r="BG921" s="4"/>
      <c r="BK921" s="4"/>
      <c r="BL921" s="37"/>
      <c r="BM921" s="37"/>
      <c r="BN921" s="37"/>
      <c r="BO921" s="39"/>
      <c r="BP921" s="37"/>
      <c r="BQ921" s="37"/>
      <c r="BR921" s="37"/>
      <c r="BS921" s="31"/>
    </row>
    <row r="922" spans="8:71" s="2" customFormat="1" x14ac:dyDescent="0.2">
      <c r="H922" s="5"/>
      <c r="M922" s="64"/>
      <c r="Q922" s="64"/>
      <c r="R922" s="37"/>
      <c r="S922" s="37"/>
      <c r="T922" s="37"/>
      <c r="U922" s="63"/>
      <c r="V922" s="37"/>
      <c r="Y922" s="5"/>
      <c r="AC922" s="5"/>
      <c r="AG922" s="5"/>
      <c r="AK922" s="5"/>
      <c r="AL922" s="37"/>
      <c r="AM922" s="37"/>
      <c r="AN922" s="37"/>
      <c r="AO922" s="38"/>
      <c r="AP922" s="5"/>
      <c r="AQ922" s="5"/>
      <c r="AU922" s="4"/>
      <c r="AY922" s="4"/>
      <c r="AZ922" s="37"/>
      <c r="BA922" s="37"/>
      <c r="BB922" s="37"/>
      <c r="BC922" s="39"/>
      <c r="BD922" s="37"/>
      <c r="BG922" s="4"/>
      <c r="BK922" s="4"/>
      <c r="BL922" s="37"/>
      <c r="BM922" s="37"/>
      <c r="BN922" s="37"/>
      <c r="BO922" s="39"/>
      <c r="BP922" s="37"/>
      <c r="BQ922" s="37"/>
      <c r="BR922" s="37"/>
      <c r="BS922" s="31"/>
    </row>
    <row r="923" spans="8:71" s="2" customFormat="1" x14ac:dyDescent="0.2">
      <c r="H923" s="5"/>
      <c r="M923" s="64"/>
      <c r="Q923" s="64"/>
      <c r="R923" s="37"/>
      <c r="S923" s="37"/>
      <c r="T923" s="37"/>
      <c r="U923" s="63"/>
      <c r="V923" s="37"/>
      <c r="Y923" s="5"/>
      <c r="AC923" s="5"/>
      <c r="AG923" s="5"/>
      <c r="AK923" s="5"/>
      <c r="AL923" s="37"/>
      <c r="AM923" s="37"/>
      <c r="AN923" s="37"/>
      <c r="AO923" s="38"/>
      <c r="AP923" s="5"/>
      <c r="AQ923" s="5"/>
      <c r="AU923" s="4"/>
      <c r="AY923" s="4"/>
      <c r="AZ923" s="37"/>
      <c r="BA923" s="37"/>
      <c r="BB923" s="37"/>
      <c r="BC923" s="39"/>
      <c r="BD923" s="37"/>
      <c r="BG923" s="4"/>
      <c r="BK923" s="4"/>
      <c r="BL923" s="37"/>
      <c r="BM923" s="37"/>
      <c r="BN923" s="37"/>
      <c r="BO923" s="39"/>
      <c r="BP923" s="37"/>
      <c r="BQ923" s="37"/>
      <c r="BR923" s="37"/>
      <c r="BS923" s="31"/>
    </row>
    <row r="924" spans="8:71" s="2" customFormat="1" x14ac:dyDescent="0.2">
      <c r="H924" s="5"/>
      <c r="M924" s="64"/>
      <c r="Q924" s="64"/>
      <c r="R924" s="37"/>
      <c r="S924" s="37"/>
      <c r="T924" s="37"/>
      <c r="U924" s="63"/>
      <c r="V924" s="37"/>
      <c r="Y924" s="5"/>
      <c r="AC924" s="5"/>
      <c r="AG924" s="5"/>
      <c r="AK924" s="5"/>
      <c r="AL924" s="37"/>
      <c r="AM924" s="37"/>
      <c r="AN924" s="37"/>
      <c r="AO924" s="38"/>
      <c r="AP924" s="5"/>
      <c r="AQ924" s="5"/>
      <c r="AU924" s="4"/>
      <c r="AY924" s="4"/>
      <c r="AZ924" s="37"/>
      <c r="BA924" s="37"/>
      <c r="BB924" s="37"/>
      <c r="BC924" s="39"/>
      <c r="BD924" s="37"/>
      <c r="BG924" s="4"/>
      <c r="BK924" s="4"/>
      <c r="BL924" s="37"/>
      <c r="BM924" s="37"/>
      <c r="BN924" s="37"/>
      <c r="BO924" s="39"/>
      <c r="BP924" s="37"/>
      <c r="BQ924" s="37"/>
      <c r="BR924" s="37"/>
      <c r="BS924" s="31"/>
    </row>
    <row r="925" spans="8:71" s="2" customFormat="1" x14ac:dyDescent="0.2">
      <c r="H925" s="5"/>
      <c r="M925" s="64"/>
      <c r="Q925" s="64"/>
      <c r="R925" s="37"/>
      <c r="S925" s="37"/>
      <c r="T925" s="37"/>
      <c r="U925" s="63"/>
      <c r="V925" s="37"/>
      <c r="Y925" s="5"/>
      <c r="AC925" s="5"/>
      <c r="AG925" s="5"/>
      <c r="AK925" s="5"/>
      <c r="AL925" s="37"/>
      <c r="AM925" s="37"/>
      <c r="AN925" s="37"/>
      <c r="AO925" s="38"/>
      <c r="AP925" s="5"/>
      <c r="AQ925" s="5"/>
      <c r="AU925" s="4"/>
      <c r="AY925" s="4"/>
      <c r="AZ925" s="37"/>
      <c r="BA925" s="37"/>
      <c r="BB925" s="37"/>
      <c r="BC925" s="39"/>
      <c r="BD925" s="37"/>
      <c r="BG925" s="4"/>
      <c r="BK925" s="4"/>
      <c r="BL925" s="37"/>
      <c r="BM925" s="37"/>
      <c r="BN925" s="37"/>
      <c r="BO925" s="39"/>
      <c r="BP925" s="37"/>
      <c r="BQ925" s="37"/>
      <c r="BR925" s="37"/>
      <c r="BS925" s="31"/>
    </row>
    <row r="926" spans="8:71" s="2" customFormat="1" x14ac:dyDescent="0.2">
      <c r="H926" s="5"/>
      <c r="M926" s="64"/>
      <c r="Q926" s="64"/>
      <c r="R926" s="37"/>
      <c r="S926" s="37"/>
      <c r="T926" s="37"/>
      <c r="U926" s="63"/>
      <c r="V926" s="37"/>
      <c r="Y926" s="5"/>
      <c r="AC926" s="5"/>
      <c r="AG926" s="5"/>
      <c r="AK926" s="5"/>
      <c r="AL926" s="37"/>
      <c r="AM926" s="37"/>
      <c r="AN926" s="37"/>
      <c r="AO926" s="38"/>
      <c r="AP926" s="5"/>
      <c r="AQ926" s="5"/>
      <c r="AU926" s="4"/>
      <c r="AY926" s="4"/>
      <c r="AZ926" s="37"/>
      <c r="BA926" s="37"/>
      <c r="BB926" s="37"/>
      <c r="BC926" s="39"/>
      <c r="BD926" s="37"/>
      <c r="BG926" s="4"/>
      <c r="BK926" s="4"/>
      <c r="BL926" s="37"/>
      <c r="BM926" s="37"/>
      <c r="BN926" s="37"/>
      <c r="BO926" s="39"/>
      <c r="BP926" s="37"/>
      <c r="BQ926" s="37"/>
      <c r="BR926" s="37"/>
      <c r="BS926" s="31"/>
    </row>
    <row r="927" spans="8:71" s="2" customFormat="1" x14ac:dyDescent="0.2">
      <c r="H927" s="5"/>
      <c r="M927" s="64"/>
      <c r="Q927" s="64"/>
      <c r="R927" s="37"/>
      <c r="S927" s="37"/>
      <c r="T927" s="37"/>
      <c r="U927" s="63"/>
      <c r="V927" s="37"/>
      <c r="Y927" s="5"/>
      <c r="AC927" s="5"/>
      <c r="AG927" s="5"/>
      <c r="AK927" s="5"/>
      <c r="AL927" s="37"/>
      <c r="AM927" s="37"/>
      <c r="AN927" s="37"/>
      <c r="AO927" s="38"/>
      <c r="AP927" s="5"/>
      <c r="AQ927" s="5"/>
      <c r="AU927" s="4"/>
      <c r="AY927" s="4"/>
      <c r="AZ927" s="37"/>
      <c r="BA927" s="37"/>
      <c r="BB927" s="37"/>
      <c r="BC927" s="39"/>
      <c r="BD927" s="37"/>
      <c r="BG927" s="4"/>
      <c r="BK927" s="4"/>
      <c r="BL927" s="37"/>
      <c r="BM927" s="37"/>
      <c r="BN927" s="37"/>
      <c r="BO927" s="39"/>
      <c r="BP927" s="37"/>
      <c r="BQ927" s="37"/>
      <c r="BR927" s="37"/>
      <c r="BS927" s="31"/>
    </row>
    <row r="928" spans="8:71" s="2" customFormat="1" x14ac:dyDescent="0.2">
      <c r="H928" s="5"/>
      <c r="M928" s="64"/>
      <c r="Q928" s="64"/>
      <c r="R928" s="37"/>
      <c r="S928" s="37"/>
      <c r="T928" s="37"/>
      <c r="U928" s="63"/>
      <c r="V928" s="37"/>
      <c r="Y928" s="5"/>
      <c r="AC928" s="5"/>
      <c r="AG928" s="5"/>
      <c r="AK928" s="5"/>
      <c r="AL928" s="37"/>
      <c r="AM928" s="37"/>
      <c r="AN928" s="37"/>
      <c r="AO928" s="38"/>
      <c r="AP928" s="5"/>
      <c r="AQ928" s="5"/>
      <c r="AU928" s="4"/>
      <c r="AY928" s="4"/>
      <c r="AZ928" s="37"/>
      <c r="BA928" s="37"/>
      <c r="BB928" s="37"/>
      <c r="BC928" s="39"/>
      <c r="BD928" s="37"/>
      <c r="BG928" s="4"/>
      <c r="BK928" s="4"/>
      <c r="BL928" s="37"/>
      <c r="BM928" s="37"/>
      <c r="BN928" s="37"/>
      <c r="BO928" s="39"/>
      <c r="BP928" s="37"/>
      <c r="BQ928" s="37"/>
      <c r="BR928" s="37"/>
      <c r="BS928" s="31"/>
    </row>
    <row r="929" spans="8:71" s="2" customFormat="1" x14ac:dyDescent="0.2">
      <c r="H929" s="5"/>
      <c r="M929" s="64"/>
      <c r="Q929" s="64"/>
      <c r="R929" s="37"/>
      <c r="S929" s="37"/>
      <c r="T929" s="37"/>
      <c r="U929" s="63"/>
      <c r="V929" s="37"/>
      <c r="Y929" s="5"/>
      <c r="AC929" s="5"/>
      <c r="AG929" s="5"/>
      <c r="AK929" s="5"/>
      <c r="AL929" s="37"/>
      <c r="AM929" s="37"/>
      <c r="AN929" s="37"/>
      <c r="AO929" s="38"/>
      <c r="AP929" s="5"/>
      <c r="AQ929" s="5"/>
      <c r="AU929" s="4"/>
      <c r="AY929" s="4"/>
      <c r="AZ929" s="37"/>
      <c r="BA929" s="37"/>
      <c r="BB929" s="37"/>
      <c r="BC929" s="39"/>
      <c r="BD929" s="37"/>
      <c r="BG929" s="4"/>
      <c r="BK929" s="4"/>
      <c r="BL929" s="37"/>
      <c r="BM929" s="37"/>
      <c r="BN929" s="37"/>
      <c r="BO929" s="39"/>
      <c r="BP929" s="37"/>
      <c r="BQ929" s="37"/>
      <c r="BR929" s="37"/>
      <c r="BS929" s="31"/>
    </row>
    <row r="930" spans="8:71" s="2" customFormat="1" x14ac:dyDescent="0.2">
      <c r="H930" s="5"/>
      <c r="M930" s="64"/>
      <c r="Q930" s="64"/>
      <c r="R930" s="37"/>
      <c r="S930" s="37"/>
      <c r="T930" s="37"/>
      <c r="U930" s="63"/>
      <c r="V930" s="37"/>
      <c r="Y930" s="5"/>
      <c r="AC930" s="5"/>
      <c r="AG930" s="5"/>
      <c r="AK930" s="5"/>
      <c r="AL930" s="37"/>
      <c r="AM930" s="37"/>
      <c r="AN930" s="37"/>
      <c r="AO930" s="38"/>
      <c r="AP930" s="5"/>
      <c r="AQ930" s="5"/>
      <c r="AU930" s="4"/>
      <c r="AY930" s="4"/>
      <c r="AZ930" s="37"/>
      <c r="BA930" s="37"/>
      <c r="BB930" s="37"/>
      <c r="BC930" s="39"/>
      <c r="BD930" s="37"/>
      <c r="BG930" s="4"/>
      <c r="BK930" s="4"/>
      <c r="BL930" s="37"/>
      <c r="BM930" s="37"/>
      <c r="BN930" s="37"/>
      <c r="BO930" s="39"/>
      <c r="BP930" s="37"/>
      <c r="BQ930" s="37"/>
      <c r="BR930" s="37"/>
      <c r="BS930" s="31"/>
    </row>
    <row r="931" spans="8:71" s="2" customFormat="1" x14ac:dyDescent="0.2">
      <c r="H931" s="5"/>
      <c r="M931" s="64"/>
      <c r="Q931" s="64"/>
      <c r="R931" s="37"/>
      <c r="S931" s="37"/>
      <c r="T931" s="37"/>
      <c r="U931" s="63"/>
      <c r="V931" s="37"/>
      <c r="Y931" s="5"/>
      <c r="AC931" s="5"/>
      <c r="AG931" s="5"/>
      <c r="AK931" s="5"/>
      <c r="AL931" s="37"/>
      <c r="AM931" s="37"/>
      <c r="AN931" s="37"/>
      <c r="AO931" s="38"/>
      <c r="AP931" s="5"/>
      <c r="AQ931" s="5"/>
      <c r="AU931" s="4"/>
      <c r="AY931" s="4"/>
      <c r="AZ931" s="37"/>
      <c r="BA931" s="37"/>
      <c r="BB931" s="37"/>
      <c r="BC931" s="39"/>
      <c r="BD931" s="37"/>
      <c r="BG931" s="4"/>
      <c r="BK931" s="4"/>
      <c r="BL931" s="37"/>
      <c r="BM931" s="37"/>
      <c r="BN931" s="37"/>
      <c r="BO931" s="39"/>
      <c r="BP931" s="37"/>
      <c r="BQ931" s="37"/>
      <c r="BR931" s="37"/>
      <c r="BS931" s="31"/>
    </row>
    <row r="932" spans="8:71" s="2" customFormat="1" x14ac:dyDescent="0.2">
      <c r="H932" s="5"/>
      <c r="M932" s="64"/>
      <c r="Q932" s="64"/>
      <c r="R932" s="37"/>
      <c r="S932" s="37"/>
      <c r="T932" s="37"/>
      <c r="U932" s="63"/>
      <c r="V932" s="37"/>
      <c r="Y932" s="5"/>
      <c r="AC932" s="5"/>
      <c r="AG932" s="5"/>
      <c r="AK932" s="5"/>
      <c r="AL932" s="37"/>
      <c r="AM932" s="37"/>
      <c r="AN932" s="37"/>
      <c r="AO932" s="38"/>
      <c r="AP932" s="5"/>
      <c r="AQ932" s="5"/>
      <c r="AU932" s="4"/>
      <c r="AY932" s="4"/>
      <c r="AZ932" s="37"/>
      <c r="BA932" s="37"/>
      <c r="BB932" s="37"/>
      <c r="BC932" s="39"/>
      <c r="BD932" s="37"/>
      <c r="BG932" s="4"/>
      <c r="BK932" s="4"/>
      <c r="BL932" s="37"/>
      <c r="BM932" s="37"/>
      <c r="BN932" s="37"/>
      <c r="BO932" s="39"/>
      <c r="BP932" s="37"/>
      <c r="BQ932" s="37"/>
      <c r="BR932" s="37"/>
      <c r="BS932" s="31"/>
    </row>
    <row r="933" spans="8:71" s="2" customFormat="1" x14ac:dyDescent="0.2">
      <c r="H933" s="5"/>
      <c r="M933" s="64"/>
      <c r="Q933" s="64"/>
      <c r="R933" s="37"/>
      <c r="S933" s="37"/>
      <c r="T933" s="37"/>
      <c r="U933" s="63"/>
      <c r="V933" s="37"/>
      <c r="Y933" s="5"/>
      <c r="AC933" s="5"/>
      <c r="AG933" s="5"/>
      <c r="AK933" s="5"/>
      <c r="AL933" s="37"/>
      <c r="AM933" s="37"/>
      <c r="AN933" s="37"/>
      <c r="AO933" s="38"/>
      <c r="AP933" s="5"/>
      <c r="AQ933" s="5"/>
      <c r="AU933" s="4"/>
      <c r="AY933" s="4"/>
      <c r="AZ933" s="37"/>
      <c r="BA933" s="37"/>
      <c r="BB933" s="37"/>
      <c r="BC933" s="39"/>
      <c r="BD933" s="37"/>
      <c r="BG933" s="4"/>
      <c r="BK933" s="4"/>
      <c r="BL933" s="37"/>
      <c r="BM933" s="37"/>
      <c r="BN933" s="37"/>
      <c r="BO933" s="39"/>
      <c r="BP933" s="37"/>
      <c r="BQ933" s="37"/>
      <c r="BR933" s="37"/>
      <c r="BS933" s="31"/>
    </row>
    <row r="934" spans="8:71" s="2" customFormat="1" x14ac:dyDescent="0.2">
      <c r="H934" s="5"/>
      <c r="M934" s="64"/>
      <c r="Q934" s="64"/>
      <c r="R934" s="37"/>
      <c r="S934" s="37"/>
      <c r="T934" s="37"/>
      <c r="U934" s="63"/>
      <c r="V934" s="37"/>
      <c r="Y934" s="5"/>
      <c r="AC934" s="5"/>
      <c r="AG934" s="5"/>
      <c r="AK934" s="5"/>
      <c r="AL934" s="37"/>
      <c r="AM934" s="37"/>
      <c r="AN934" s="37"/>
      <c r="AO934" s="38"/>
      <c r="AP934" s="5"/>
      <c r="AQ934" s="5"/>
      <c r="AU934" s="4"/>
      <c r="AY934" s="4"/>
      <c r="AZ934" s="37"/>
      <c r="BA934" s="37"/>
      <c r="BB934" s="37"/>
      <c r="BC934" s="39"/>
      <c r="BD934" s="37"/>
      <c r="BG934" s="4"/>
      <c r="BK934" s="4"/>
      <c r="BL934" s="37"/>
      <c r="BM934" s="37"/>
      <c r="BN934" s="37"/>
      <c r="BO934" s="39"/>
      <c r="BP934" s="37"/>
      <c r="BQ934" s="37"/>
      <c r="BR934" s="37"/>
      <c r="BS934" s="31"/>
    </row>
    <row r="935" spans="8:71" s="2" customFormat="1" x14ac:dyDescent="0.2">
      <c r="H935" s="5"/>
      <c r="M935" s="64"/>
      <c r="Q935" s="64"/>
      <c r="R935" s="37"/>
      <c r="S935" s="37"/>
      <c r="T935" s="37"/>
      <c r="U935" s="63"/>
      <c r="V935" s="37"/>
      <c r="Y935" s="5"/>
      <c r="AC935" s="5"/>
      <c r="AG935" s="5"/>
      <c r="AK935" s="5"/>
      <c r="AL935" s="37"/>
      <c r="AM935" s="37"/>
      <c r="AN935" s="37"/>
      <c r="AO935" s="38"/>
      <c r="AP935" s="5"/>
      <c r="AQ935" s="5"/>
      <c r="AU935" s="4"/>
      <c r="AY935" s="4"/>
      <c r="AZ935" s="37"/>
      <c r="BA935" s="37"/>
      <c r="BB935" s="37"/>
      <c r="BC935" s="39"/>
      <c r="BD935" s="37"/>
      <c r="BG935" s="4"/>
      <c r="BK935" s="4"/>
      <c r="BL935" s="37"/>
      <c r="BM935" s="37"/>
      <c r="BN935" s="37"/>
      <c r="BO935" s="39"/>
      <c r="BP935" s="37"/>
      <c r="BQ935" s="37"/>
      <c r="BR935" s="37"/>
      <c r="BS935" s="31"/>
    </row>
    <row r="936" spans="8:71" s="2" customFormat="1" x14ac:dyDescent="0.2">
      <c r="H936" s="5"/>
      <c r="M936" s="64"/>
      <c r="Q936" s="64"/>
      <c r="R936" s="37"/>
      <c r="S936" s="37"/>
      <c r="T936" s="37"/>
      <c r="U936" s="63"/>
      <c r="V936" s="37"/>
      <c r="Y936" s="5"/>
      <c r="AC936" s="5"/>
      <c r="AG936" s="5"/>
      <c r="AK936" s="5"/>
      <c r="AL936" s="37"/>
      <c r="AM936" s="37"/>
      <c r="AN936" s="37"/>
      <c r="AO936" s="38"/>
      <c r="AP936" s="5"/>
      <c r="AQ936" s="5"/>
      <c r="AU936" s="4"/>
      <c r="AY936" s="4"/>
      <c r="AZ936" s="37"/>
      <c r="BA936" s="37"/>
      <c r="BB936" s="37"/>
      <c r="BC936" s="39"/>
      <c r="BD936" s="37"/>
      <c r="BG936" s="4"/>
      <c r="BK936" s="4"/>
      <c r="BL936" s="37"/>
      <c r="BM936" s="37"/>
      <c r="BN936" s="37"/>
      <c r="BO936" s="39"/>
      <c r="BP936" s="37"/>
      <c r="BQ936" s="37"/>
      <c r="BR936" s="37"/>
      <c r="BS936" s="31"/>
    </row>
    <row r="937" spans="8:71" s="2" customFormat="1" x14ac:dyDescent="0.2">
      <c r="H937" s="5"/>
      <c r="M937" s="64"/>
      <c r="Q937" s="64"/>
      <c r="R937" s="37"/>
      <c r="S937" s="37"/>
      <c r="T937" s="37"/>
      <c r="U937" s="63"/>
      <c r="V937" s="37"/>
      <c r="Y937" s="5"/>
      <c r="AC937" s="5"/>
      <c r="AG937" s="5"/>
      <c r="AK937" s="5"/>
      <c r="AL937" s="37"/>
      <c r="AM937" s="37"/>
      <c r="AN937" s="37"/>
      <c r="AO937" s="38"/>
      <c r="AP937" s="5"/>
      <c r="AQ937" s="5"/>
      <c r="AU937" s="4"/>
      <c r="AY937" s="4"/>
      <c r="AZ937" s="37"/>
      <c r="BA937" s="37"/>
      <c r="BB937" s="37"/>
      <c r="BC937" s="39"/>
      <c r="BD937" s="37"/>
      <c r="BG937" s="4"/>
      <c r="BK937" s="4"/>
      <c r="BL937" s="37"/>
      <c r="BM937" s="37"/>
      <c r="BN937" s="37"/>
      <c r="BO937" s="39"/>
      <c r="BP937" s="37"/>
      <c r="BQ937" s="37"/>
      <c r="BR937" s="37"/>
      <c r="BS937" s="31"/>
    </row>
    <row r="938" spans="8:71" s="2" customFormat="1" x14ac:dyDescent="0.2">
      <c r="H938" s="5"/>
      <c r="M938" s="64"/>
      <c r="Q938" s="64"/>
      <c r="R938" s="37"/>
      <c r="S938" s="37"/>
      <c r="T938" s="37"/>
      <c r="U938" s="63"/>
      <c r="V938" s="37"/>
      <c r="Y938" s="5"/>
      <c r="AC938" s="5"/>
      <c r="AG938" s="5"/>
      <c r="AK938" s="5"/>
      <c r="AL938" s="37"/>
      <c r="AM938" s="37"/>
      <c r="AN938" s="37"/>
      <c r="AO938" s="38"/>
      <c r="AP938" s="5"/>
      <c r="AQ938" s="5"/>
      <c r="AU938" s="4"/>
      <c r="AY938" s="4"/>
      <c r="AZ938" s="37"/>
      <c r="BA938" s="37"/>
      <c r="BB938" s="37"/>
      <c r="BC938" s="39"/>
      <c r="BD938" s="37"/>
      <c r="BG938" s="4"/>
      <c r="BK938" s="4"/>
      <c r="BL938" s="37"/>
      <c r="BM938" s="37"/>
      <c r="BN938" s="37"/>
      <c r="BO938" s="39"/>
      <c r="BP938" s="37"/>
      <c r="BQ938" s="37"/>
      <c r="BR938" s="37"/>
      <c r="BS938" s="31"/>
    </row>
    <row r="939" spans="8:71" s="2" customFormat="1" x14ac:dyDescent="0.2">
      <c r="H939" s="5"/>
      <c r="M939" s="64"/>
      <c r="Q939" s="64"/>
      <c r="R939" s="37"/>
      <c r="S939" s="37"/>
      <c r="T939" s="37"/>
      <c r="U939" s="63"/>
      <c r="V939" s="37"/>
      <c r="Y939" s="5"/>
      <c r="AC939" s="5"/>
      <c r="AG939" s="5"/>
      <c r="AK939" s="5"/>
      <c r="AL939" s="37"/>
      <c r="AM939" s="37"/>
      <c r="AN939" s="37"/>
      <c r="AO939" s="38"/>
      <c r="AP939" s="5"/>
      <c r="AQ939" s="5"/>
      <c r="AU939" s="4"/>
      <c r="AY939" s="4"/>
      <c r="AZ939" s="37"/>
      <c r="BA939" s="37"/>
      <c r="BB939" s="37"/>
      <c r="BC939" s="39"/>
      <c r="BD939" s="37"/>
      <c r="BG939" s="4"/>
      <c r="BK939" s="4"/>
      <c r="BL939" s="37"/>
      <c r="BM939" s="37"/>
      <c r="BN939" s="37"/>
      <c r="BO939" s="39"/>
      <c r="BP939" s="37"/>
      <c r="BQ939" s="37"/>
      <c r="BR939" s="37"/>
      <c r="BS939" s="31"/>
    </row>
    <row r="940" spans="8:71" s="2" customFormat="1" x14ac:dyDescent="0.2">
      <c r="H940" s="5"/>
      <c r="M940" s="64"/>
      <c r="Q940" s="64"/>
      <c r="R940" s="37"/>
      <c r="S940" s="37"/>
      <c r="T940" s="37"/>
      <c r="U940" s="63"/>
      <c r="V940" s="37"/>
      <c r="Y940" s="5"/>
      <c r="AC940" s="5"/>
      <c r="AG940" s="5"/>
      <c r="AK940" s="5"/>
      <c r="AL940" s="37"/>
      <c r="AM940" s="37"/>
      <c r="AN940" s="37"/>
      <c r="AO940" s="38"/>
      <c r="AP940" s="5"/>
      <c r="AQ940" s="5"/>
      <c r="AU940" s="4"/>
      <c r="AY940" s="4"/>
      <c r="AZ940" s="37"/>
      <c r="BA940" s="37"/>
      <c r="BB940" s="37"/>
      <c r="BC940" s="39"/>
      <c r="BD940" s="37"/>
      <c r="BG940" s="4"/>
      <c r="BK940" s="4"/>
      <c r="BL940" s="37"/>
      <c r="BM940" s="37"/>
      <c r="BN940" s="37"/>
      <c r="BO940" s="39"/>
      <c r="BP940" s="37"/>
      <c r="BQ940" s="37"/>
      <c r="BR940" s="37"/>
      <c r="BS940" s="31"/>
    </row>
    <row r="941" spans="8:71" s="2" customFormat="1" x14ac:dyDescent="0.2">
      <c r="H941" s="5"/>
      <c r="M941" s="64"/>
      <c r="Q941" s="64"/>
      <c r="R941" s="37"/>
      <c r="S941" s="37"/>
      <c r="T941" s="37"/>
      <c r="U941" s="63"/>
      <c r="V941" s="37"/>
      <c r="Y941" s="5"/>
      <c r="AC941" s="5"/>
      <c r="AG941" s="5"/>
      <c r="AK941" s="5"/>
      <c r="AL941" s="37"/>
      <c r="AM941" s="37"/>
      <c r="AN941" s="37"/>
      <c r="AO941" s="38"/>
      <c r="AP941" s="5"/>
      <c r="AQ941" s="5"/>
      <c r="AU941" s="4"/>
      <c r="AY941" s="4"/>
      <c r="AZ941" s="37"/>
      <c r="BA941" s="37"/>
      <c r="BB941" s="37"/>
      <c r="BC941" s="39"/>
      <c r="BD941" s="37"/>
      <c r="BG941" s="4"/>
      <c r="BK941" s="4"/>
      <c r="BL941" s="37"/>
      <c r="BM941" s="37"/>
      <c r="BN941" s="37"/>
      <c r="BO941" s="39"/>
      <c r="BP941" s="37"/>
      <c r="BQ941" s="37"/>
      <c r="BR941" s="37"/>
      <c r="BS941" s="31"/>
    </row>
    <row r="942" spans="8:71" s="2" customFormat="1" x14ac:dyDescent="0.2">
      <c r="H942" s="5"/>
      <c r="M942" s="64"/>
      <c r="Q942" s="64"/>
      <c r="R942" s="37"/>
      <c r="S942" s="37"/>
      <c r="T942" s="37"/>
      <c r="U942" s="63"/>
      <c r="V942" s="37"/>
      <c r="Y942" s="5"/>
      <c r="AC942" s="5"/>
      <c r="AG942" s="5"/>
      <c r="AK942" s="5"/>
      <c r="AL942" s="37"/>
      <c r="AM942" s="37"/>
      <c r="AN942" s="37"/>
      <c r="AO942" s="38"/>
      <c r="AP942" s="5"/>
      <c r="AQ942" s="5"/>
      <c r="AU942" s="4"/>
      <c r="AY942" s="4"/>
      <c r="AZ942" s="37"/>
      <c r="BA942" s="37"/>
      <c r="BB942" s="37"/>
      <c r="BC942" s="39"/>
      <c r="BD942" s="37"/>
      <c r="BG942" s="4"/>
      <c r="BK942" s="4"/>
      <c r="BL942" s="37"/>
      <c r="BM942" s="37"/>
      <c r="BN942" s="37"/>
      <c r="BO942" s="39"/>
      <c r="BP942" s="37"/>
      <c r="BQ942" s="37"/>
      <c r="BR942" s="37"/>
      <c r="BS942" s="31"/>
    </row>
    <row r="943" spans="8:71" s="2" customFormat="1" x14ac:dyDescent="0.2">
      <c r="H943" s="5"/>
      <c r="M943" s="64"/>
      <c r="Q943" s="64"/>
      <c r="R943" s="37"/>
      <c r="S943" s="37"/>
      <c r="T943" s="37"/>
      <c r="U943" s="63"/>
      <c r="V943" s="37"/>
      <c r="Y943" s="5"/>
      <c r="AC943" s="5"/>
      <c r="AG943" s="5"/>
      <c r="AK943" s="5"/>
      <c r="AL943" s="37"/>
      <c r="AM943" s="37"/>
      <c r="AN943" s="37"/>
      <c r="AO943" s="38"/>
      <c r="AP943" s="5"/>
      <c r="AQ943" s="5"/>
      <c r="AU943" s="4"/>
      <c r="AY943" s="4"/>
      <c r="AZ943" s="37"/>
      <c r="BA943" s="37"/>
      <c r="BB943" s="37"/>
      <c r="BC943" s="39"/>
      <c r="BD943" s="37"/>
      <c r="BG943" s="4"/>
      <c r="BK943" s="4"/>
      <c r="BL943" s="37"/>
      <c r="BM943" s="37"/>
      <c r="BN943" s="37"/>
      <c r="BO943" s="39"/>
      <c r="BP943" s="37"/>
      <c r="BQ943" s="37"/>
      <c r="BR943" s="37"/>
      <c r="BS943" s="31"/>
    </row>
    <row r="944" spans="8:71" s="2" customFormat="1" x14ac:dyDescent="0.2">
      <c r="H944" s="5"/>
      <c r="M944" s="64"/>
      <c r="Q944" s="64"/>
      <c r="R944" s="37"/>
      <c r="S944" s="37"/>
      <c r="T944" s="37"/>
      <c r="U944" s="63"/>
      <c r="V944" s="37"/>
      <c r="Y944" s="5"/>
      <c r="AC944" s="5"/>
      <c r="AG944" s="5"/>
      <c r="AK944" s="5"/>
      <c r="AL944" s="37"/>
      <c r="AM944" s="37"/>
      <c r="AN944" s="37"/>
      <c r="AO944" s="38"/>
      <c r="AP944" s="5"/>
      <c r="AQ944" s="5"/>
      <c r="AU944" s="4"/>
      <c r="AY944" s="4"/>
      <c r="AZ944" s="37"/>
      <c r="BA944" s="37"/>
      <c r="BB944" s="37"/>
      <c r="BC944" s="39"/>
      <c r="BD944" s="37"/>
      <c r="BG944" s="4"/>
      <c r="BK944" s="4"/>
      <c r="BL944" s="37"/>
      <c r="BM944" s="37"/>
      <c r="BN944" s="37"/>
      <c r="BO944" s="39"/>
      <c r="BP944" s="37"/>
      <c r="BQ944" s="37"/>
      <c r="BR944" s="37"/>
      <c r="BS944" s="31"/>
    </row>
    <row r="945" spans="8:71" s="2" customFormat="1" x14ac:dyDescent="0.2">
      <c r="H945" s="5"/>
      <c r="M945" s="64"/>
      <c r="Q945" s="64"/>
      <c r="R945" s="37"/>
      <c r="S945" s="37"/>
      <c r="T945" s="37"/>
      <c r="U945" s="63"/>
      <c r="V945" s="37"/>
      <c r="Y945" s="5"/>
      <c r="AC945" s="5"/>
      <c r="AG945" s="5"/>
      <c r="AK945" s="5"/>
      <c r="AL945" s="37"/>
      <c r="AM945" s="37"/>
      <c r="AN945" s="37"/>
      <c r="AO945" s="38"/>
      <c r="AP945" s="5"/>
      <c r="AQ945" s="5"/>
      <c r="AU945" s="4"/>
      <c r="AY945" s="4"/>
      <c r="AZ945" s="37"/>
      <c r="BA945" s="37"/>
      <c r="BB945" s="37"/>
      <c r="BC945" s="39"/>
      <c r="BD945" s="37"/>
      <c r="BG945" s="4"/>
      <c r="BK945" s="4"/>
      <c r="BL945" s="37"/>
      <c r="BM945" s="37"/>
      <c r="BN945" s="37"/>
      <c r="BO945" s="39"/>
      <c r="BP945" s="37"/>
      <c r="BQ945" s="37"/>
      <c r="BR945" s="37"/>
      <c r="BS945" s="31"/>
    </row>
    <row r="946" spans="8:71" s="2" customFormat="1" x14ac:dyDescent="0.2">
      <c r="H946" s="5"/>
      <c r="M946" s="64"/>
      <c r="Q946" s="64"/>
      <c r="R946" s="37"/>
      <c r="S946" s="37"/>
      <c r="T946" s="37"/>
      <c r="U946" s="63"/>
      <c r="V946" s="37"/>
      <c r="Y946" s="5"/>
      <c r="AC946" s="5"/>
      <c r="AG946" s="5"/>
      <c r="AK946" s="5"/>
      <c r="AL946" s="37"/>
      <c r="AM946" s="37"/>
      <c r="AN946" s="37"/>
      <c r="AO946" s="38"/>
      <c r="AP946" s="5"/>
      <c r="AQ946" s="5"/>
      <c r="AU946" s="4"/>
      <c r="AY946" s="4"/>
      <c r="AZ946" s="37"/>
      <c r="BA946" s="37"/>
      <c r="BB946" s="37"/>
      <c r="BC946" s="39"/>
      <c r="BD946" s="37"/>
      <c r="BG946" s="4"/>
      <c r="BK946" s="4"/>
      <c r="BL946" s="37"/>
      <c r="BM946" s="37"/>
      <c r="BN946" s="37"/>
      <c r="BO946" s="39"/>
      <c r="BP946" s="37"/>
      <c r="BQ946" s="37"/>
      <c r="BR946" s="37"/>
      <c r="BS946" s="31"/>
    </row>
    <row r="947" spans="8:71" s="2" customFormat="1" x14ac:dyDescent="0.2">
      <c r="H947" s="5"/>
      <c r="M947" s="64"/>
      <c r="Q947" s="64"/>
      <c r="R947" s="37"/>
      <c r="S947" s="37"/>
      <c r="T947" s="37"/>
      <c r="U947" s="63"/>
      <c r="V947" s="37"/>
      <c r="Y947" s="5"/>
      <c r="AC947" s="5"/>
      <c r="AG947" s="5"/>
      <c r="AK947" s="5"/>
      <c r="AL947" s="37"/>
      <c r="AM947" s="37"/>
      <c r="AN947" s="37"/>
      <c r="AO947" s="38"/>
      <c r="AP947" s="5"/>
      <c r="AQ947" s="5"/>
      <c r="AU947" s="4"/>
      <c r="AY947" s="4"/>
      <c r="AZ947" s="37"/>
      <c r="BA947" s="37"/>
      <c r="BB947" s="37"/>
      <c r="BC947" s="39"/>
      <c r="BD947" s="37"/>
      <c r="BG947" s="4"/>
      <c r="BK947" s="4"/>
      <c r="BL947" s="37"/>
      <c r="BM947" s="37"/>
      <c r="BN947" s="37"/>
      <c r="BO947" s="39"/>
      <c r="BP947" s="37"/>
      <c r="BQ947" s="37"/>
      <c r="BR947" s="37"/>
      <c r="BS947" s="31"/>
    </row>
    <row r="948" spans="8:71" s="2" customFormat="1" x14ac:dyDescent="0.2">
      <c r="H948" s="5"/>
      <c r="M948" s="64"/>
      <c r="Q948" s="64"/>
      <c r="R948" s="37"/>
      <c r="S948" s="37"/>
      <c r="T948" s="37"/>
      <c r="U948" s="63"/>
      <c r="V948" s="37"/>
      <c r="Y948" s="5"/>
      <c r="AC948" s="5"/>
      <c r="AG948" s="5"/>
      <c r="AK948" s="5"/>
      <c r="AL948" s="37"/>
      <c r="AM948" s="37"/>
      <c r="AN948" s="37"/>
      <c r="AO948" s="38"/>
      <c r="AP948" s="5"/>
      <c r="AQ948" s="5"/>
      <c r="AU948" s="4"/>
      <c r="AY948" s="4"/>
      <c r="AZ948" s="37"/>
      <c r="BA948" s="37"/>
      <c r="BB948" s="37"/>
      <c r="BC948" s="39"/>
      <c r="BD948" s="37"/>
      <c r="BG948" s="4"/>
      <c r="BK948" s="4"/>
      <c r="BL948" s="37"/>
      <c r="BM948" s="37"/>
      <c r="BN948" s="37"/>
      <c r="BO948" s="39"/>
      <c r="BP948" s="37"/>
      <c r="BQ948" s="37"/>
      <c r="BR948" s="37"/>
      <c r="BS948" s="31"/>
    </row>
    <row r="949" spans="8:71" s="2" customFormat="1" x14ac:dyDescent="0.2">
      <c r="H949" s="5"/>
      <c r="M949" s="64"/>
      <c r="Q949" s="64"/>
      <c r="R949" s="37"/>
      <c r="S949" s="37"/>
      <c r="T949" s="37"/>
      <c r="U949" s="63"/>
      <c r="V949" s="37"/>
      <c r="Y949" s="5"/>
      <c r="AC949" s="5"/>
      <c r="AG949" s="5"/>
      <c r="AK949" s="5"/>
      <c r="AL949" s="37"/>
      <c r="AM949" s="37"/>
      <c r="AN949" s="37"/>
      <c r="AO949" s="38"/>
      <c r="AP949" s="5"/>
      <c r="AQ949" s="5"/>
      <c r="AU949" s="4"/>
      <c r="AY949" s="4"/>
      <c r="AZ949" s="37"/>
      <c r="BA949" s="37"/>
      <c r="BB949" s="37"/>
      <c r="BC949" s="39"/>
      <c r="BD949" s="37"/>
      <c r="BG949" s="4"/>
      <c r="BK949" s="4"/>
      <c r="BL949" s="37"/>
      <c r="BM949" s="37"/>
      <c r="BN949" s="37"/>
      <c r="BO949" s="39"/>
      <c r="BP949" s="37"/>
      <c r="BQ949" s="37"/>
      <c r="BR949" s="37"/>
      <c r="BS949" s="31"/>
    </row>
    <row r="950" spans="8:71" s="2" customFormat="1" x14ac:dyDescent="0.2">
      <c r="H950" s="5"/>
      <c r="M950" s="64"/>
      <c r="Q950" s="64"/>
      <c r="R950" s="37"/>
      <c r="S950" s="37"/>
      <c r="T950" s="37"/>
      <c r="U950" s="63"/>
      <c r="V950" s="37"/>
      <c r="Y950" s="5"/>
      <c r="AC950" s="5"/>
      <c r="AG950" s="5"/>
      <c r="AK950" s="5"/>
      <c r="AL950" s="37"/>
      <c r="AM950" s="37"/>
      <c r="AN950" s="37"/>
      <c r="AO950" s="38"/>
      <c r="AP950" s="5"/>
      <c r="AQ950" s="5"/>
      <c r="AU950" s="4"/>
      <c r="AY950" s="4"/>
      <c r="AZ950" s="37"/>
      <c r="BA950" s="37"/>
      <c r="BB950" s="37"/>
      <c r="BC950" s="39"/>
      <c r="BD950" s="37"/>
      <c r="BG950" s="4"/>
      <c r="BK950" s="4"/>
      <c r="BL950" s="37"/>
      <c r="BM950" s="37"/>
      <c r="BN950" s="37"/>
      <c r="BO950" s="39"/>
      <c r="BP950" s="37"/>
      <c r="BQ950" s="37"/>
      <c r="BR950" s="37"/>
      <c r="BS950" s="31"/>
    </row>
    <row r="951" spans="8:71" s="2" customFormat="1" x14ac:dyDescent="0.2">
      <c r="H951" s="5"/>
      <c r="M951" s="64"/>
      <c r="Q951" s="64"/>
      <c r="R951" s="37"/>
      <c r="S951" s="37"/>
      <c r="T951" s="37"/>
      <c r="U951" s="63"/>
      <c r="V951" s="37"/>
      <c r="Y951" s="5"/>
      <c r="AC951" s="5"/>
      <c r="AG951" s="5"/>
      <c r="AK951" s="5"/>
      <c r="AL951" s="37"/>
      <c r="AM951" s="37"/>
      <c r="AN951" s="37"/>
      <c r="AO951" s="38"/>
      <c r="AP951" s="5"/>
      <c r="AQ951" s="5"/>
      <c r="AU951" s="4"/>
      <c r="AY951" s="4"/>
      <c r="AZ951" s="37"/>
      <c r="BA951" s="37"/>
      <c r="BB951" s="37"/>
      <c r="BC951" s="39"/>
      <c r="BD951" s="37"/>
      <c r="BG951" s="4"/>
      <c r="BK951" s="4"/>
      <c r="BL951" s="37"/>
      <c r="BM951" s="37"/>
      <c r="BN951" s="37"/>
      <c r="BO951" s="39"/>
      <c r="BP951" s="37"/>
      <c r="BQ951" s="37"/>
      <c r="BR951" s="37"/>
      <c r="BS951" s="31"/>
    </row>
    <row r="952" spans="8:71" s="2" customFormat="1" x14ac:dyDescent="0.2">
      <c r="H952" s="5"/>
      <c r="M952" s="64"/>
      <c r="Q952" s="64"/>
      <c r="R952" s="37"/>
      <c r="S952" s="37"/>
      <c r="T952" s="37"/>
      <c r="U952" s="63"/>
      <c r="V952" s="37"/>
      <c r="Y952" s="5"/>
      <c r="AC952" s="5"/>
      <c r="AG952" s="5"/>
      <c r="AK952" s="5"/>
      <c r="AL952" s="37"/>
      <c r="AM952" s="37"/>
      <c r="AN952" s="37"/>
      <c r="AO952" s="38"/>
      <c r="AP952" s="5"/>
      <c r="AQ952" s="5"/>
      <c r="AU952" s="4"/>
      <c r="AY952" s="4"/>
      <c r="AZ952" s="37"/>
      <c r="BA952" s="37"/>
      <c r="BB952" s="37"/>
      <c r="BC952" s="39"/>
      <c r="BD952" s="37"/>
      <c r="BG952" s="4"/>
      <c r="BK952" s="4"/>
      <c r="BL952" s="37"/>
      <c r="BM952" s="37"/>
      <c r="BN952" s="37"/>
      <c r="BO952" s="39"/>
      <c r="BP952" s="37"/>
      <c r="BQ952" s="37"/>
      <c r="BR952" s="37"/>
      <c r="BS952" s="31"/>
    </row>
    <row r="953" spans="8:71" s="2" customFormat="1" x14ac:dyDescent="0.2">
      <c r="H953" s="5"/>
      <c r="M953" s="64"/>
      <c r="Q953" s="64"/>
      <c r="R953" s="37"/>
      <c r="S953" s="37"/>
      <c r="T953" s="37"/>
      <c r="U953" s="63"/>
      <c r="V953" s="37"/>
      <c r="Y953" s="5"/>
      <c r="AC953" s="5"/>
      <c r="AG953" s="5"/>
      <c r="AK953" s="5"/>
      <c r="AL953" s="37"/>
      <c r="AM953" s="37"/>
      <c r="AN953" s="37"/>
      <c r="AO953" s="38"/>
      <c r="AP953" s="5"/>
      <c r="AQ953" s="5"/>
      <c r="AU953" s="4"/>
      <c r="AY953" s="4"/>
      <c r="AZ953" s="37"/>
      <c r="BA953" s="37"/>
      <c r="BB953" s="37"/>
      <c r="BC953" s="39"/>
      <c r="BD953" s="37"/>
      <c r="BG953" s="4"/>
      <c r="BK953" s="4"/>
      <c r="BL953" s="37"/>
      <c r="BM953" s="37"/>
      <c r="BN953" s="37"/>
      <c r="BO953" s="39"/>
      <c r="BP953" s="37"/>
      <c r="BQ953" s="37"/>
      <c r="BR953" s="37"/>
      <c r="BS953" s="31"/>
    </row>
    <row r="954" spans="8:71" s="2" customFormat="1" x14ac:dyDescent="0.2">
      <c r="H954" s="5"/>
      <c r="M954" s="64"/>
      <c r="Q954" s="64"/>
      <c r="R954" s="37"/>
      <c r="S954" s="37"/>
      <c r="T954" s="37"/>
      <c r="U954" s="63"/>
      <c r="V954" s="37"/>
      <c r="Y954" s="5"/>
      <c r="AC954" s="5"/>
      <c r="AG954" s="5"/>
      <c r="AK954" s="5"/>
      <c r="AL954" s="37"/>
      <c r="AM954" s="37"/>
      <c r="AN954" s="37"/>
      <c r="AO954" s="38"/>
      <c r="AP954" s="5"/>
      <c r="AQ954" s="5"/>
      <c r="AU954" s="4"/>
      <c r="AY954" s="4"/>
      <c r="AZ954" s="37"/>
      <c r="BA954" s="37"/>
      <c r="BB954" s="37"/>
      <c r="BC954" s="39"/>
      <c r="BD954" s="37"/>
      <c r="BG954" s="4"/>
      <c r="BK954" s="4"/>
      <c r="BL954" s="37"/>
      <c r="BM954" s="37"/>
      <c r="BN954" s="37"/>
      <c r="BO954" s="39"/>
      <c r="BP954" s="37"/>
      <c r="BQ954" s="37"/>
      <c r="BR954" s="37"/>
      <c r="BS954" s="31"/>
    </row>
    <row r="955" spans="8:71" s="2" customFormat="1" x14ac:dyDescent="0.2">
      <c r="H955" s="5"/>
      <c r="M955" s="64"/>
      <c r="Q955" s="64"/>
      <c r="R955" s="37"/>
      <c r="S955" s="37"/>
      <c r="T955" s="37"/>
      <c r="U955" s="63"/>
      <c r="V955" s="37"/>
      <c r="Y955" s="5"/>
      <c r="AC955" s="5"/>
      <c r="AG955" s="5"/>
      <c r="AK955" s="5"/>
      <c r="AL955" s="37"/>
      <c r="AM955" s="37"/>
      <c r="AN955" s="37"/>
      <c r="AO955" s="38"/>
      <c r="AP955" s="5"/>
      <c r="AQ955" s="5"/>
      <c r="AU955" s="4"/>
      <c r="AY955" s="4"/>
      <c r="AZ955" s="37"/>
      <c r="BA955" s="37"/>
      <c r="BB955" s="37"/>
      <c r="BC955" s="39"/>
      <c r="BD955" s="37"/>
      <c r="BG955" s="4"/>
      <c r="BK955" s="4"/>
      <c r="BL955" s="37"/>
      <c r="BM955" s="37"/>
      <c r="BN955" s="37"/>
      <c r="BO955" s="39"/>
      <c r="BP955" s="37"/>
      <c r="BQ955" s="37"/>
      <c r="BR955" s="37"/>
      <c r="BS955" s="31"/>
    </row>
    <row r="956" spans="8:71" s="2" customFormat="1" x14ac:dyDescent="0.2">
      <c r="H956" s="5"/>
      <c r="M956" s="64"/>
      <c r="Q956" s="64"/>
      <c r="R956" s="37"/>
      <c r="S956" s="37"/>
      <c r="T956" s="37"/>
      <c r="U956" s="63"/>
      <c r="V956" s="37"/>
      <c r="Y956" s="5"/>
      <c r="AC956" s="5"/>
      <c r="AG956" s="5"/>
      <c r="AK956" s="5"/>
      <c r="AL956" s="37"/>
      <c r="AM956" s="37"/>
      <c r="AN956" s="37"/>
      <c r="AO956" s="38"/>
      <c r="AP956" s="5"/>
      <c r="AQ956" s="5"/>
      <c r="AU956" s="4"/>
      <c r="AY956" s="4"/>
      <c r="AZ956" s="37"/>
      <c r="BA956" s="37"/>
      <c r="BB956" s="37"/>
      <c r="BC956" s="39"/>
      <c r="BD956" s="37"/>
      <c r="BG956" s="4"/>
      <c r="BK956" s="4"/>
      <c r="BL956" s="37"/>
      <c r="BM956" s="37"/>
      <c r="BN956" s="37"/>
      <c r="BO956" s="39"/>
      <c r="BP956" s="37"/>
      <c r="BQ956" s="37"/>
      <c r="BR956" s="37"/>
      <c r="BS956" s="31"/>
    </row>
    <row r="957" spans="8:71" s="2" customFormat="1" x14ac:dyDescent="0.2">
      <c r="H957" s="5"/>
      <c r="M957" s="64"/>
      <c r="Q957" s="64"/>
      <c r="R957" s="37"/>
      <c r="S957" s="37"/>
      <c r="T957" s="37"/>
      <c r="U957" s="63"/>
      <c r="V957" s="37"/>
      <c r="Y957" s="5"/>
      <c r="AC957" s="5"/>
      <c r="AG957" s="5"/>
      <c r="AK957" s="5"/>
      <c r="AL957" s="37"/>
      <c r="AM957" s="37"/>
      <c r="AN957" s="37"/>
      <c r="AO957" s="38"/>
      <c r="AP957" s="5"/>
      <c r="AQ957" s="5"/>
      <c r="AU957" s="4"/>
      <c r="AY957" s="4"/>
      <c r="AZ957" s="37"/>
      <c r="BA957" s="37"/>
      <c r="BB957" s="37"/>
      <c r="BC957" s="39"/>
      <c r="BD957" s="37"/>
      <c r="BG957" s="4"/>
      <c r="BK957" s="4"/>
      <c r="BL957" s="37"/>
      <c r="BM957" s="37"/>
      <c r="BN957" s="37"/>
      <c r="BO957" s="39"/>
      <c r="BP957" s="37"/>
      <c r="BQ957" s="37"/>
      <c r="BR957" s="37"/>
      <c r="BS957" s="31"/>
    </row>
    <row r="958" spans="8:71" s="2" customFormat="1" x14ac:dyDescent="0.2">
      <c r="H958" s="5"/>
      <c r="M958" s="64"/>
      <c r="Q958" s="64"/>
      <c r="R958" s="37"/>
      <c r="S958" s="37"/>
      <c r="T958" s="37"/>
      <c r="U958" s="63"/>
      <c r="V958" s="37"/>
      <c r="Y958" s="5"/>
      <c r="AC958" s="5"/>
      <c r="AG958" s="5"/>
      <c r="AK958" s="5"/>
      <c r="AL958" s="37"/>
      <c r="AM958" s="37"/>
      <c r="AN958" s="37"/>
      <c r="AO958" s="38"/>
      <c r="AP958" s="5"/>
      <c r="AQ958" s="5"/>
      <c r="AU958" s="4"/>
      <c r="AY958" s="4"/>
      <c r="AZ958" s="37"/>
      <c r="BA958" s="37"/>
      <c r="BB958" s="37"/>
      <c r="BC958" s="39"/>
      <c r="BD958" s="37"/>
      <c r="BG958" s="4"/>
      <c r="BK958" s="4"/>
      <c r="BL958" s="37"/>
      <c r="BM958" s="37"/>
      <c r="BN958" s="37"/>
      <c r="BO958" s="39"/>
      <c r="BP958" s="37"/>
      <c r="BQ958" s="37"/>
      <c r="BR958" s="37"/>
      <c r="BS958" s="31"/>
    </row>
    <row r="959" spans="8:71" s="2" customFormat="1" x14ac:dyDescent="0.2">
      <c r="H959" s="5"/>
      <c r="M959" s="64"/>
      <c r="Q959" s="64"/>
      <c r="R959" s="37"/>
      <c r="S959" s="37"/>
      <c r="T959" s="37"/>
      <c r="U959" s="63"/>
      <c r="V959" s="37"/>
      <c r="Y959" s="5"/>
      <c r="AC959" s="5"/>
      <c r="AG959" s="5"/>
      <c r="AK959" s="5"/>
      <c r="AL959" s="37"/>
      <c r="AM959" s="37"/>
      <c r="AN959" s="37"/>
      <c r="AO959" s="38"/>
      <c r="AP959" s="5"/>
      <c r="AQ959" s="5"/>
      <c r="AU959" s="4"/>
      <c r="AY959" s="4"/>
      <c r="AZ959" s="37"/>
      <c r="BA959" s="37"/>
      <c r="BB959" s="37"/>
      <c r="BC959" s="39"/>
      <c r="BD959" s="37"/>
      <c r="BG959" s="4"/>
      <c r="BK959" s="4"/>
      <c r="BL959" s="37"/>
      <c r="BM959" s="37"/>
      <c r="BN959" s="37"/>
      <c r="BO959" s="39"/>
      <c r="BP959" s="37"/>
      <c r="BQ959" s="37"/>
      <c r="BR959" s="37"/>
      <c r="BS959" s="31"/>
    </row>
    <row r="960" spans="8:71" s="2" customFormat="1" x14ac:dyDescent="0.2">
      <c r="H960" s="5"/>
      <c r="M960" s="64"/>
      <c r="Q960" s="64"/>
      <c r="R960" s="37"/>
      <c r="S960" s="37"/>
      <c r="T960" s="37"/>
      <c r="U960" s="63"/>
      <c r="V960" s="37"/>
      <c r="Y960" s="5"/>
      <c r="AC960" s="5"/>
      <c r="AG960" s="5"/>
      <c r="AK960" s="5"/>
      <c r="AL960" s="37"/>
      <c r="AM960" s="37"/>
      <c r="AN960" s="37"/>
      <c r="AO960" s="38"/>
      <c r="AP960" s="5"/>
      <c r="AQ960" s="5"/>
      <c r="AU960" s="4"/>
      <c r="AY960" s="4"/>
      <c r="AZ960" s="37"/>
      <c r="BA960" s="37"/>
      <c r="BB960" s="37"/>
      <c r="BC960" s="39"/>
      <c r="BD960" s="37"/>
      <c r="BG960" s="4"/>
      <c r="BK960" s="4"/>
      <c r="BL960" s="37"/>
      <c r="BM960" s="37"/>
      <c r="BN960" s="37"/>
      <c r="BO960" s="39"/>
      <c r="BP960" s="37"/>
      <c r="BQ960" s="37"/>
      <c r="BR960" s="37"/>
      <c r="BS960" s="31"/>
    </row>
    <row r="961" spans="8:71" s="2" customFormat="1" x14ac:dyDescent="0.2">
      <c r="H961" s="5"/>
      <c r="M961" s="64"/>
      <c r="Q961" s="64"/>
      <c r="R961" s="37"/>
      <c r="S961" s="37"/>
      <c r="T961" s="37"/>
      <c r="U961" s="63"/>
      <c r="V961" s="37"/>
      <c r="Y961" s="5"/>
      <c r="AC961" s="5"/>
      <c r="AG961" s="5"/>
      <c r="AK961" s="5"/>
      <c r="AL961" s="37"/>
      <c r="AM961" s="37"/>
      <c r="AN961" s="37"/>
      <c r="AO961" s="38"/>
      <c r="AP961" s="5"/>
      <c r="AQ961" s="5"/>
      <c r="AU961" s="4"/>
      <c r="AY961" s="4"/>
      <c r="AZ961" s="37"/>
      <c r="BA961" s="37"/>
      <c r="BB961" s="37"/>
      <c r="BC961" s="39"/>
      <c r="BD961" s="37"/>
      <c r="BG961" s="4"/>
      <c r="BK961" s="4"/>
      <c r="BL961" s="37"/>
      <c r="BM961" s="37"/>
      <c r="BN961" s="37"/>
      <c r="BO961" s="39"/>
      <c r="BP961" s="37"/>
      <c r="BQ961" s="37"/>
      <c r="BR961" s="37"/>
      <c r="BS961" s="31"/>
    </row>
    <row r="962" spans="8:71" s="2" customFormat="1" x14ac:dyDescent="0.2">
      <c r="H962" s="5"/>
      <c r="M962" s="64"/>
      <c r="Q962" s="64"/>
      <c r="R962" s="37"/>
      <c r="S962" s="37"/>
      <c r="T962" s="37"/>
      <c r="U962" s="63"/>
      <c r="V962" s="37"/>
      <c r="Y962" s="5"/>
      <c r="AC962" s="5"/>
      <c r="AG962" s="5"/>
      <c r="AK962" s="5"/>
      <c r="AL962" s="37"/>
      <c r="AM962" s="37"/>
      <c r="AN962" s="37"/>
      <c r="AO962" s="38"/>
      <c r="AP962" s="5"/>
      <c r="AQ962" s="5"/>
      <c r="AU962" s="4"/>
      <c r="AY962" s="4"/>
      <c r="AZ962" s="37"/>
      <c r="BA962" s="37"/>
      <c r="BB962" s="37"/>
      <c r="BC962" s="39"/>
      <c r="BD962" s="37"/>
      <c r="BG962" s="4"/>
      <c r="BK962" s="4"/>
      <c r="BL962" s="37"/>
      <c r="BM962" s="37"/>
      <c r="BN962" s="37"/>
      <c r="BO962" s="39"/>
      <c r="BP962" s="37"/>
      <c r="BQ962" s="37"/>
      <c r="BR962" s="37"/>
      <c r="BS962" s="31"/>
    </row>
    <row r="963" spans="8:71" s="2" customFormat="1" x14ac:dyDescent="0.2">
      <c r="H963" s="5"/>
      <c r="M963" s="64"/>
      <c r="Q963" s="64"/>
      <c r="R963" s="37"/>
      <c r="S963" s="37"/>
      <c r="T963" s="37"/>
      <c r="U963" s="63"/>
      <c r="V963" s="37"/>
      <c r="Y963" s="5"/>
      <c r="AC963" s="5"/>
      <c r="AG963" s="5"/>
      <c r="AK963" s="5"/>
      <c r="AL963" s="37"/>
      <c r="AM963" s="37"/>
      <c r="AN963" s="37"/>
      <c r="AO963" s="38"/>
      <c r="AP963" s="5"/>
      <c r="AQ963" s="5"/>
      <c r="AU963" s="4"/>
      <c r="AY963" s="4"/>
      <c r="AZ963" s="37"/>
      <c r="BA963" s="37"/>
      <c r="BB963" s="37"/>
      <c r="BC963" s="39"/>
      <c r="BD963" s="37"/>
      <c r="BG963" s="4"/>
      <c r="BK963" s="4"/>
      <c r="BL963" s="37"/>
      <c r="BM963" s="37"/>
      <c r="BN963" s="37"/>
      <c r="BO963" s="39"/>
      <c r="BP963" s="37"/>
      <c r="BQ963" s="37"/>
      <c r="BR963" s="37"/>
      <c r="BS963" s="31"/>
    </row>
    <row r="964" spans="8:71" s="2" customFormat="1" x14ac:dyDescent="0.2">
      <c r="H964" s="5"/>
      <c r="M964" s="64"/>
      <c r="Q964" s="64"/>
      <c r="R964" s="37"/>
      <c r="S964" s="37"/>
      <c r="T964" s="37"/>
      <c r="U964" s="63"/>
      <c r="V964" s="37"/>
      <c r="Y964" s="5"/>
      <c r="AC964" s="5"/>
      <c r="AG964" s="5"/>
      <c r="AK964" s="5"/>
      <c r="AL964" s="37"/>
      <c r="AM964" s="37"/>
      <c r="AN964" s="37"/>
      <c r="AO964" s="38"/>
      <c r="AP964" s="5"/>
      <c r="AQ964" s="5"/>
      <c r="AU964" s="4"/>
      <c r="AY964" s="4"/>
      <c r="AZ964" s="37"/>
      <c r="BA964" s="37"/>
      <c r="BB964" s="37"/>
      <c r="BC964" s="39"/>
      <c r="BD964" s="37"/>
      <c r="BG964" s="4"/>
      <c r="BK964" s="4"/>
      <c r="BL964" s="37"/>
      <c r="BM964" s="37"/>
      <c r="BN964" s="37"/>
      <c r="BO964" s="39"/>
      <c r="BP964" s="37"/>
      <c r="BQ964" s="37"/>
      <c r="BR964" s="37"/>
      <c r="BS964" s="31"/>
    </row>
    <row r="965" spans="8:71" s="2" customFormat="1" x14ac:dyDescent="0.2">
      <c r="H965" s="5"/>
      <c r="M965" s="64"/>
      <c r="Q965" s="64"/>
      <c r="R965" s="37"/>
      <c r="S965" s="37"/>
      <c r="T965" s="37"/>
      <c r="U965" s="63"/>
      <c r="V965" s="37"/>
      <c r="Y965" s="5"/>
      <c r="AC965" s="5"/>
      <c r="AG965" s="5"/>
      <c r="AK965" s="5"/>
      <c r="AL965" s="37"/>
      <c r="AM965" s="37"/>
      <c r="AN965" s="37"/>
      <c r="AO965" s="38"/>
      <c r="AP965" s="5"/>
      <c r="AQ965" s="5"/>
      <c r="AU965" s="4"/>
      <c r="AY965" s="4"/>
      <c r="AZ965" s="37"/>
      <c r="BA965" s="37"/>
      <c r="BB965" s="37"/>
      <c r="BC965" s="39"/>
      <c r="BD965" s="37"/>
      <c r="BG965" s="4"/>
      <c r="BK965" s="4"/>
      <c r="BL965" s="37"/>
      <c r="BM965" s="37"/>
      <c r="BN965" s="37"/>
      <c r="BO965" s="39"/>
      <c r="BP965" s="37"/>
      <c r="BQ965" s="37"/>
      <c r="BR965" s="37"/>
      <c r="BS965" s="31"/>
    </row>
    <row r="966" spans="8:71" s="2" customFormat="1" x14ac:dyDescent="0.2">
      <c r="H966" s="5"/>
      <c r="M966" s="64"/>
      <c r="Q966" s="64"/>
      <c r="R966" s="37"/>
      <c r="S966" s="37"/>
      <c r="T966" s="37"/>
      <c r="U966" s="63"/>
      <c r="V966" s="37"/>
      <c r="Y966" s="5"/>
      <c r="AC966" s="5"/>
      <c r="AG966" s="5"/>
      <c r="AK966" s="5"/>
      <c r="AL966" s="37"/>
      <c r="AM966" s="37"/>
      <c r="AN966" s="37"/>
      <c r="AO966" s="38"/>
      <c r="AP966" s="5"/>
      <c r="AQ966" s="5"/>
      <c r="AU966" s="4"/>
      <c r="AY966" s="4"/>
      <c r="AZ966" s="37"/>
      <c r="BA966" s="37"/>
      <c r="BB966" s="37"/>
      <c r="BC966" s="39"/>
      <c r="BD966" s="37"/>
      <c r="BG966" s="4"/>
      <c r="BK966" s="4"/>
      <c r="BL966" s="37"/>
      <c r="BM966" s="37"/>
      <c r="BN966" s="37"/>
      <c r="BO966" s="39"/>
      <c r="BP966" s="37"/>
      <c r="BQ966" s="37"/>
      <c r="BR966" s="37"/>
      <c r="BS966" s="31"/>
    </row>
    <row r="967" spans="8:71" s="2" customFormat="1" x14ac:dyDescent="0.2">
      <c r="H967" s="5"/>
      <c r="M967" s="64"/>
      <c r="Q967" s="64"/>
      <c r="R967" s="37"/>
      <c r="S967" s="37"/>
      <c r="T967" s="37"/>
      <c r="U967" s="63"/>
      <c r="V967" s="37"/>
      <c r="Y967" s="5"/>
      <c r="AC967" s="5"/>
      <c r="AG967" s="5"/>
      <c r="AK967" s="5"/>
      <c r="AL967" s="37"/>
      <c r="AM967" s="37"/>
      <c r="AN967" s="37"/>
      <c r="AO967" s="38"/>
      <c r="AP967" s="5"/>
      <c r="AQ967" s="5"/>
      <c r="AU967" s="4"/>
      <c r="AY967" s="4"/>
      <c r="AZ967" s="37"/>
      <c r="BA967" s="37"/>
      <c r="BB967" s="37"/>
      <c r="BC967" s="39"/>
      <c r="BD967" s="37"/>
      <c r="BG967" s="4"/>
      <c r="BK967" s="4"/>
      <c r="BL967" s="37"/>
      <c r="BM967" s="37"/>
      <c r="BN967" s="37"/>
      <c r="BO967" s="39"/>
      <c r="BP967" s="37"/>
      <c r="BQ967" s="37"/>
      <c r="BR967" s="37"/>
      <c r="BS967" s="31"/>
    </row>
    <row r="968" spans="8:71" s="2" customFormat="1" x14ac:dyDescent="0.2">
      <c r="H968" s="5"/>
      <c r="M968" s="64"/>
      <c r="Q968" s="64"/>
      <c r="R968" s="37"/>
      <c r="S968" s="37"/>
      <c r="T968" s="37"/>
      <c r="U968" s="63"/>
      <c r="V968" s="37"/>
      <c r="Y968" s="5"/>
      <c r="AC968" s="5"/>
      <c r="AG968" s="5"/>
      <c r="AK968" s="5"/>
      <c r="AL968" s="37"/>
      <c r="AM968" s="37"/>
      <c r="AN968" s="37"/>
      <c r="AO968" s="38"/>
      <c r="AP968" s="5"/>
      <c r="AQ968" s="5"/>
      <c r="AU968" s="4"/>
      <c r="AY968" s="4"/>
      <c r="AZ968" s="37"/>
      <c r="BA968" s="37"/>
      <c r="BB968" s="37"/>
      <c r="BC968" s="39"/>
      <c r="BD968" s="37"/>
      <c r="BG968" s="4"/>
      <c r="BK968" s="4"/>
      <c r="BL968" s="37"/>
      <c r="BM968" s="37"/>
      <c r="BN968" s="37"/>
      <c r="BO968" s="39"/>
      <c r="BP968" s="37"/>
      <c r="BQ968" s="37"/>
      <c r="BR968" s="37"/>
      <c r="BS968" s="31"/>
    </row>
    <row r="969" spans="8:71" s="2" customFormat="1" x14ac:dyDescent="0.2">
      <c r="H969" s="5"/>
      <c r="M969" s="64"/>
      <c r="Q969" s="64"/>
      <c r="R969" s="37"/>
      <c r="S969" s="37"/>
      <c r="T969" s="37"/>
      <c r="U969" s="63"/>
      <c r="V969" s="37"/>
      <c r="Y969" s="5"/>
      <c r="AC969" s="5"/>
      <c r="AG969" s="5"/>
      <c r="AK969" s="5"/>
      <c r="AL969" s="37"/>
      <c r="AM969" s="37"/>
      <c r="AN969" s="37"/>
      <c r="AO969" s="38"/>
      <c r="AP969" s="5"/>
      <c r="AQ969" s="5"/>
      <c r="AU969" s="4"/>
      <c r="AY969" s="4"/>
      <c r="AZ969" s="37"/>
      <c r="BA969" s="37"/>
      <c r="BB969" s="37"/>
      <c r="BC969" s="39"/>
      <c r="BD969" s="37"/>
      <c r="BG969" s="4"/>
      <c r="BK969" s="4"/>
      <c r="BL969" s="37"/>
      <c r="BM969" s="37"/>
      <c r="BN969" s="37"/>
      <c r="BO969" s="39"/>
      <c r="BP969" s="37"/>
      <c r="BQ969" s="37"/>
      <c r="BR969" s="37"/>
      <c r="BS969" s="31"/>
    </row>
    <row r="970" spans="8:71" s="2" customFormat="1" x14ac:dyDescent="0.2">
      <c r="H970" s="5"/>
      <c r="M970" s="64"/>
      <c r="Q970" s="64"/>
      <c r="R970" s="37"/>
      <c r="S970" s="37"/>
      <c r="T970" s="37"/>
      <c r="U970" s="63"/>
      <c r="V970" s="37"/>
      <c r="Y970" s="5"/>
      <c r="AC970" s="5"/>
      <c r="AG970" s="5"/>
      <c r="AK970" s="5"/>
      <c r="AL970" s="37"/>
      <c r="AM970" s="37"/>
      <c r="AN970" s="37"/>
      <c r="AO970" s="38"/>
      <c r="AP970" s="5"/>
      <c r="AQ970" s="5"/>
      <c r="AU970" s="4"/>
      <c r="AY970" s="4"/>
      <c r="AZ970" s="37"/>
      <c r="BA970" s="37"/>
      <c r="BB970" s="37"/>
      <c r="BC970" s="39"/>
      <c r="BD970" s="37"/>
      <c r="BG970" s="4"/>
      <c r="BK970" s="4"/>
      <c r="BL970" s="37"/>
      <c r="BM970" s="37"/>
      <c r="BN970" s="37"/>
      <c r="BO970" s="39"/>
      <c r="BP970" s="37"/>
      <c r="BQ970" s="37"/>
      <c r="BR970" s="37"/>
      <c r="BS970" s="31"/>
    </row>
    <row r="971" spans="8:71" s="2" customFormat="1" x14ac:dyDescent="0.2">
      <c r="H971" s="5"/>
      <c r="M971" s="64"/>
      <c r="Q971" s="64"/>
      <c r="R971" s="37"/>
      <c r="S971" s="37"/>
      <c r="T971" s="37"/>
      <c r="U971" s="63"/>
      <c r="V971" s="37"/>
      <c r="Y971" s="5"/>
      <c r="AC971" s="5"/>
      <c r="AG971" s="5"/>
      <c r="AK971" s="5"/>
      <c r="AL971" s="37"/>
      <c r="AM971" s="37"/>
      <c r="AN971" s="37"/>
      <c r="AO971" s="38"/>
      <c r="AP971" s="5"/>
      <c r="AQ971" s="5"/>
      <c r="AU971" s="4"/>
      <c r="AY971" s="4"/>
      <c r="AZ971" s="37"/>
      <c r="BA971" s="37"/>
      <c r="BB971" s="37"/>
      <c r="BC971" s="39"/>
      <c r="BD971" s="37"/>
      <c r="BG971" s="4"/>
      <c r="BK971" s="4"/>
      <c r="BL971" s="37"/>
      <c r="BM971" s="37"/>
      <c r="BN971" s="37"/>
      <c r="BO971" s="39"/>
      <c r="BP971" s="37"/>
      <c r="BQ971" s="37"/>
      <c r="BR971" s="37"/>
      <c r="BS971" s="31"/>
    </row>
    <row r="972" spans="8:71" s="2" customFormat="1" x14ac:dyDescent="0.2">
      <c r="H972" s="5"/>
      <c r="M972" s="64"/>
      <c r="Q972" s="64"/>
      <c r="R972" s="37"/>
      <c r="S972" s="37"/>
      <c r="T972" s="37"/>
      <c r="U972" s="63"/>
      <c r="V972" s="37"/>
      <c r="Y972" s="5"/>
      <c r="AC972" s="5"/>
      <c r="AG972" s="5"/>
      <c r="AK972" s="5"/>
      <c r="AL972" s="37"/>
      <c r="AM972" s="37"/>
      <c r="AN972" s="37"/>
      <c r="AO972" s="38"/>
      <c r="AP972" s="5"/>
      <c r="AQ972" s="5"/>
      <c r="AU972" s="4"/>
      <c r="AY972" s="4"/>
      <c r="AZ972" s="37"/>
      <c r="BA972" s="37"/>
      <c r="BB972" s="37"/>
      <c r="BC972" s="39"/>
      <c r="BD972" s="37"/>
      <c r="BG972" s="4"/>
      <c r="BK972" s="4"/>
      <c r="BL972" s="37"/>
      <c r="BM972" s="37"/>
      <c r="BN972" s="37"/>
      <c r="BO972" s="39"/>
      <c r="BP972" s="37"/>
      <c r="BQ972" s="37"/>
      <c r="BR972" s="37"/>
      <c r="BS972" s="31"/>
    </row>
    <row r="973" spans="8:71" s="2" customFormat="1" x14ac:dyDescent="0.2">
      <c r="H973" s="5"/>
      <c r="M973" s="64"/>
      <c r="Q973" s="64"/>
      <c r="R973" s="37"/>
      <c r="S973" s="37"/>
      <c r="T973" s="37"/>
      <c r="U973" s="63"/>
      <c r="V973" s="37"/>
      <c r="Y973" s="5"/>
      <c r="AC973" s="5"/>
      <c r="AG973" s="5"/>
      <c r="AK973" s="5"/>
      <c r="AL973" s="37"/>
      <c r="AM973" s="37"/>
      <c r="AN973" s="37"/>
      <c r="AO973" s="38"/>
      <c r="AP973" s="5"/>
      <c r="AQ973" s="5"/>
      <c r="AU973" s="4"/>
      <c r="AY973" s="4"/>
      <c r="AZ973" s="37"/>
      <c r="BA973" s="37"/>
      <c r="BB973" s="37"/>
      <c r="BC973" s="39"/>
      <c r="BD973" s="37"/>
      <c r="BG973" s="4"/>
      <c r="BK973" s="4"/>
      <c r="BL973" s="37"/>
      <c r="BM973" s="37"/>
      <c r="BN973" s="37"/>
      <c r="BO973" s="39"/>
      <c r="BP973" s="37"/>
      <c r="BQ973" s="37"/>
      <c r="BR973" s="37"/>
      <c r="BS973" s="31"/>
    </row>
    <row r="974" spans="8:71" s="2" customFormat="1" x14ac:dyDescent="0.2">
      <c r="H974" s="5"/>
      <c r="M974" s="64"/>
      <c r="Q974" s="64"/>
      <c r="R974" s="37"/>
      <c r="S974" s="37"/>
      <c r="T974" s="37"/>
      <c r="U974" s="63"/>
      <c r="V974" s="37"/>
      <c r="Y974" s="5"/>
      <c r="AC974" s="5"/>
      <c r="AG974" s="5"/>
      <c r="AK974" s="5"/>
      <c r="AL974" s="37"/>
      <c r="AM974" s="37"/>
      <c r="AN974" s="37"/>
      <c r="AO974" s="38"/>
      <c r="AP974" s="5"/>
      <c r="AQ974" s="5"/>
      <c r="AU974" s="4"/>
      <c r="AY974" s="4"/>
      <c r="AZ974" s="37"/>
      <c r="BA974" s="37"/>
      <c r="BB974" s="37"/>
      <c r="BC974" s="39"/>
      <c r="BD974" s="37"/>
      <c r="BG974" s="4"/>
      <c r="BK974" s="4"/>
      <c r="BL974" s="37"/>
      <c r="BM974" s="37"/>
      <c r="BN974" s="37"/>
      <c r="BO974" s="39"/>
      <c r="BP974" s="37"/>
      <c r="BQ974" s="37"/>
      <c r="BR974" s="37"/>
      <c r="BS974" s="31"/>
    </row>
    <row r="975" spans="8:71" s="2" customFormat="1" x14ac:dyDescent="0.2">
      <c r="H975" s="5"/>
      <c r="M975" s="64"/>
      <c r="Q975" s="64"/>
      <c r="R975" s="37"/>
      <c r="S975" s="37"/>
      <c r="T975" s="37"/>
      <c r="U975" s="63"/>
      <c r="V975" s="37"/>
      <c r="Y975" s="5"/>
      <c r="AC975" s="5"/>
      <c r="AG975" s="5"/>
      <c r="AK975" s="5"/>
      <c r="AL975" s="37"/>
      <c r="AM975" s="37"/>
      <c r="AN975" s="37"/>
      <c r="AO975" s="38"/>
      <c r="AP975" s="5"/>
      <c r="AQ975" s="5"/>
      <c r="AU975" s="4"/>
      <c r="AY975" s="4"/>
      <c r="AZ975" s="37"/>
      <c r="BA975" s="37"/>
      <c r="BB975" s="37"/>
      <c r="BC975" s="39"/>
      <c r="BD975" s="37"/>
      <c r="BG975" s="4"/>
      <c r="BK975" s="4"/>
      <c r="BL975" s="37"/>
      <c r="BM975" s="37"/>
      <c r="BN975" s="37"/>
      <c r="BO975" s="39"/>
      <c r="BP975" s="37"/>
      <c r="BQ975" s="37"/>
      <c r="BR975" s="37"/>
      <c r="BS975" s="31"/>
    </row>
    <row r="976" spans="8:71" s="2" customFormat="1" x14ac:dyDescent="0.2">
      <c r="H976" s="5"/>
      <c r="M976" s="64"/>
      <c r="Q976" s="64"/>
      <c r="R976" s="37"/>
      <c r="S976" s="37"/>
      <c r="T976" s="37"/>
      <c r="U976" s="63"/>
      <c r="V976" s="37"/>
      <c r="Y976" s="5"/>
      <c r="AC976" s="5"/>
      <c r="AG976" s="5"/>
      <c r="AK976" s="5"/>
      <c r="AL976" s="37"/>
      <c r="AM976" s="37"/>
      <c r="AN976" s="37"/>
      <c r="AO976" s="38"/>
      <c r="AP976" s="5"/>
      <c r="AQ976" s="5"/>
      <c r="AU976" s="4"/>
      <c r="AY976" s="4"/>
      <c r="AZ976" s="37"/>
      <c r="BA976" s="37"/>
      <c r="BB976" s="37"/>
      <c r="BC976" s="39"/>
      <c r="BD976" s="37"/>
      <c r="BG976" s="4"/>
      <c r="BK976" s="4"/>
      <c r="BL976" s="37"/>
      <c r="BM976" s="37"/>
      <c r="BN976" s="37"/>
      <c r="BO976" s="39"/>
      <c r="BP976" s="37"/>
      <c r="BQ976" s="37"/>
      <c r="BR976" s="37"/>
      <c r="BS976" s="31"/>
    </row>
    <row r="977" spans="8:71" s="2" customFormat="1" x14ac:dyDescent="0.2">
      <c r="H977" s="5"/>
      <c r="M977" s="64"/>
      <c r="Q977" s="64"/>
      <c r="R977" s="37"/>
      <c r="S977" s="37"/>
      <c r="T977" s="37"/>
      <c r="U977" s="63"/>
      <c r="V977" s="37"/>
      <c r="Y977" s="5"/>
      <c r="AC977" s="5"/>
      <c r="AG977" s="5"/>
      <c r="AK977" s="5"/>
      <c r="AL977" s="37"/>
      <c r="AM977" s="37"/>
      <c r="AN977" s="37"/>
      <c r="AO977" s="38"/>
      <c r="AP977" s="5"/>
      <c r="AQ977" s="5"/>
      <c r="AU977" s="4"/>
      <c r="AY977" s="4"/>
      <c r="AZ977" s="37"/>
      <c r="BA977" s="37"/>
      <c r="BB977" s="37"/>
      <c r="BC977" s="39"/>
      <c r="BD977" s="37"/>
      <c r="BG977" s="4"/>
      <c r="BK977" s="4"/>
      <c r="BL977" s="37"/>
      <c r="BM977" s="37"/>
      <c r="BN977" s="37"/>
      <c r="BO977" s="39"/>
      <c r="BP977" s="37"/>
      <c r="BQ977" s="37"/>
      <c r="BR977" s="37"/>
      <c r="BS977" s="31"/>
    </row>
    <row r="978" spans="8:71" s="2" customFormat="1" x14ac:dyDescent="0.2">
      <c r="H978" s="5"/>
      <c r="M978" s="64"/>
      <c r="Q978" s="64"/>
      <c r="R978" s="37"/>
      <c r="S978" s="37"/>
      <c r="T978" s="37"/>
      <c r="U978" s="63"/>
      <c r="V978" s="37"/>
      <c r="Y978" s="5"/>
      <c r="AC978" s="5"/>
      <c r="AG978" s="5"/>
      <c r="AK978" s="5"/>
      <c r="AL978" s="37"/>
      <c r="AM978" s="37"/>
      <c r="AN978" s="37"/>
      <c r="AO978" s="38"/>
      <c r="AP978" s="5"/>
      <c r="AQ978" s="5"/>
      <c r="AU978" s="4"/>
      <c r="AY978" s="4"/>
      <c r="AZ978" s="37"/>
      <c r="BA978" s="37"/>
      <c r="BB978" s="37"/>
      <c r="BC978" s="39"/>
      <c r="BD978" s="37"/>
      <c r="BG978" s="4"/>
      <c r="BK978" s="4"/>
      <c r="BL978" s="37"/>
      <c r="BM978" s="37"/>
      <c r="BN978" s="37"/>
      <c r="BO978" s="39"/>
      <c r="BP978" s="37"/>
      <c r="BQ978" s="37"/>
      <c r="BR978" s="37"/>
      <c r="BS978" s="31"/>
    </row>
    <row r="979" spans="8:71" s="2" customFormat="1" x14ac:dyDescent="0.2">
      <c r="H979" s="5"/>
      <c r="M979" s="64"/>
      <c r="Q979" s="64"/>
      <c r="R979" s="37"/>
      <c r="S979" s="37"/>
      <c r="T979" s="37"/>
      <c r="U979" s="63"/>
      <c r="V979" s="37"/>
      <c r="Y979" s="5"/>
      <c r="AC979" s="5"/>
      <c r="AG979" s="5"/>
      <c r="AK979" s="5"/>
      <c r="AL979" s="37"/>
      <c r="AM979" s="37"/>
      <c r="AN979" s="37"/>
      <c r="AO979" s="38"/>
      <c r="AP979" s="5"/>
      <c r="AQ979" s="5"/>
      <c r="AU979" s="4"/>
      <c r="AY979" s="4"/>
      <c r="AZ979" s="37"/>
      <c r="BA979" s="37"/>
      <c r="BB979" s="37"/>
      <c r="BC979" s="39"/>
      <c r="BD979" s="37"/>
      <c r="BG979" s="4"/>
      <c r="BK979" s="4"/>
      <c r="BL979" s="37"/>
      <c r="BM979" s="37"/>
      <c r="BN979" s="37"/>
      <c r="BO979" s="39"/>
      <c r="BP979" s="37"/>
      <c r="BQ979" s="37"/>
      <c r="BR979" s="37"/>
      <c r="BS979" s="31"/>
    </row>
    <row r="980" spans="8:71" s="2" customFormat="1" x14ac:dyDescent="0.2">
      <c r="H980" s="5"/>
      <c r="M980" s="64"/>
      <c r="Q980" s="64"/>
      <c r="R980" s="37"/>
      <c r="S980" s="37"/>
      <c r="T980" s="37"/>
      <c r="U980" s="63"/>
      <c r="V980" s="37"/>
      <c r="Y980" s="5"/>
      <c r="AC980" s="5"/>
      <c r="AG980" s="5"/>
      <c r="AK980" s="5"/>
      <c r="AL980" s="37"/>
      <c r="AM980" s="37"/>
      <c r="AN980" s="37"/>
      <c r="AO980" s="38"/>
      <c r="AP980" s="5"/>
      <c r="AQ980" s="5"/>
      <c r="AU980" s="4"/>
      <c r="AY980" s="4"/>
      <c r="AZ980" s="37"/>
      <c r="BA980" s="37"/>
      <c r="BB980" s="37"/>
      <c r="BC980" s="39"/>
      <c r="BD980" s="37"/>
      <c r="BG980" s="4"/>
      <c r="BK980" s="4"/>
      <c r="BL980" s="37"/>
      <c r="BM980" s="37"/>
      <c r="BN980" s="37"/>
      <c r="BO980" s="39"/>
      <c r="BP980" s="37"/>
      <c r="BQ980" s="37"/>
      <c r="BR980" s="37"/>
      <c r="BS980" s="31"/>
    </row>
    <row r="981" spans="8:71" s="2" customFormat="1" x14ac:dyDescent="0.2">
      <c r="H981" s="5"/>
      <c r="M981" s="64"/>
      <c r="Q981" s="64"/>
      <c r="R981" s="37"/>
      <c r="S981" s="37"/>
      <c r="T981" s="37"/>
      <c r="U981" s="63"/>
      <c r="V981" s="37"/>
      <c r="Y981" s="5"/>
      <c r="AC981" s="5"/>
      <c r="AG981" s="5"/>
      <c r="AK981" s="5"/>
      <c r="AL981" s="37"/>
      <c r="AM981" s="37"/>
      <c r="AN981" s="37"/>
      <c r="AO981" s="38"/>
      <c r="AP981" s="5"/>
      <c r="AQ981" s="5"/>
      <c r="AU981" s="4"/>
      <c r="AY981" s="4"/>
      <c r="AZ981" s="37"/>
      <c r="BA981" s="37"/>
      <c r="BB981" s="37"/>
      <c r="BC981" s="39"/>
      <c r="BD981" s="37"/>
      <c r="BG981" s="4"/>
      <c r="BK981" s="4"/>
      <c r="BL981" s="37"/>
      <c r="BM981" s="37"/>
      <c r="BN981" s="37"/>
      <c r="BO981" s="39"/>
      <c r="BP981" s="37"/>
      <c r="BQ981" s="37"/>
      <c r="BR981" s="37"/>
      <c r="BS981" s="31"/>
    </row>
    <row r="982" spans="8:71" s="2" customFormat="1" x14ac:dyDescent="0.2">
      <c r="H982" s="5"/>
      <c r="M982" s="64"/>
      <c r="Q982" s="64"/>
      <c r="R982" s="37"/>
      <c r="S982" s="37"/>
      <c r="T982" s="37"/>
      <c r="U982" s="63"/>
      <c r="V982" s="37"/>
      <c r="Y982" s="5"/>
      <c r="AC982" s="5"/>
      <c r="AG982" s="5"/>
      <c r="AK982" s="5"/>
      <c r="AL982" s="37"/>
      <c r="AM982" s="37"/>
      <c r="AN982" s="37"/>
      <c r="AO982" s="38"/>
      <c r="AP982" s="5"/>
      <c r="AQ982" s="5"/>
      <c r="AU982" s="4"/>
      <c r="AY982" s="4"/>
      <c r="AZ982" s="37"/>
      <c r="BA982" s="37"/>
      <c r="BB982" s="37"/>
      <c r="BC982" s="39"/>
      <c r="BD982" s="37"/>
      <c r="BG982" s="4"/>
      <c r="BK982" s="4"/>
      <c r="BL982" s="37"/>
      <c r="BM982" s="37"/>
      <c r="BN982" s="37"/>
      <c r="BO982" s="39"/>
      <c r="BP982" s="37"/>
      <c r="BQ982" s="37"/>
      <c r="BR982" s="37"/>
      <c r="BS982" s="31"/>
    </row>
    <row r="983" spans="8:71" s="2" customFormat="1" x14ac:dyDescent="0.2">
      <c r="H983" s="5"/>
      <c r="M983" s="64"/>
      <c r="Q983" s="64"/>
      <c r="R983" s="37"/>
      <c r="S983" s="37"/>
      <c r="T983" s="37"/>
      <c r="U983" s="63"/>
      <c r="V983" s="37"/>
      <c r="Y983" s="5"/>
      <c r="AC983" s="5"/>
      <c r="AG983" s="5"/>
      <c r="AK983" s="5"/>
      <c r="AL983" s="37"/>
      <c r="AM983" s="37"/>
      <c r="AN983" s="37"/>
      <c r="AO983" s="38"/>
      <c r="AP983" s="5"/>
      <c r="AQ983" s="5"/>
      <c r="AU983" s="4"/>
      <c r="AY983" s="4"/>
      <c r="AZ983" s="37"/>
      <c r="BA983" s="37"/>
      <c r="BB983" s="37"/>
      <c r="BC983" s="39"/>
      <c r="BD983" s="37"/>
      <c r="BG983" s="4"/>
      <c r="BK983" s="4"/>
      <c r="BL983" s="37"/>
      <c r="BM983" s="37"/>
      <c r="BN983" s="37"/>
      <c r="BO983" s="39"/>
      <c r="BP983" s="37"/>
      <c r="BQ983" s="37"/>
      <c r="BR983" s="37"/>
      <c r="BS983" s="31"/>
    </row>
    <row r="984" spans="8:71" s="2" customFormat="1" x14ac:dyDescent="0.2">
      <c r="H984" s="5"/>
      <c r="M984" s="64"/>
      <c r="Q984" s="64"/>
      <c r="R984" s="37"/>
      <c r="S984" s="37"/>
      <c r="T984" s="37"/>
      <c r="U984" s="63"/>
      <c r="V984" s="37"/>
      <c r="Y984" s="5"/>
      <c r="AC984" s="5"/>
      <c r="AG984" s="5"/>
      <c r="AK984" s="5"/>
      <c r="AL984" s="37"/>
      <c r="AM984" s="37"/>
      <c r="AN984" s="37"/>
      <c r="AO984" s="38"/>
      <c r="AP984" s="5"/>
      <c r="AQ984" s="5"/>
      <c r="AU984" s="4"/>
      <c r="AY984" s="4"/>
      <c r="AZ984" s="37"/>
      <c r="BA984" s="37"/>
      <c r="BB984" s="37"/>
      <c r="BC984" s="39"/>
      <c r="BD984" s="37"/>
      <c r="BG984" s="4"/>
      <c r="BK984" s="4"/>
      <c r="BL984" s="37"/>
      <c r="BM984" s="37"/>
      <c r="BN984" s="37"/>
      <c r="BO984" s="39"/>
      <c r="BP984" s="37"/>
      <c r="BQ984" s="37"/>
      <c r="BR984" s="37"/>
      <c r="BS984" s="31"/>
    </row>
    <row r="985" spans="8:71" s="2" customFormat="1" x14ac:dyDescent="0.2">
      <c r="H985" s="5"/>
      <c r="M985" s="64"/>
      <c r="Q985" s="64"/>
      <c r="R985" s="37"/>
      <c r="S985" s="37"/>
      <c r="T985" s="37"/>
      <c r="U985" s="63"/>
      <c r="V985" s="37"/>
      <c r="Y985" s="5"/>
      <c r="AC985" s="5"/>
      <c r="AG985" s="5"/>
      <c r="AK985" s="5"/>
      <c r="AL985" s="37"/>
      <c r="AM985" s="37"/>
      <c r="AN985" s="37"/>
      <c r="AO985" s="38"/>
      <c r="AP985" s="5"/>
      <c r="AQ985" s="5"/>
      <c r="AU985" s="4"/>
      <c r="AY985" s="4"/>
      <c r="AZ985" s="37"/>
      <c r="BA985" s="37"/>
      <c r="BB985" s="37"/>
      <c r="BC985" s="39"/>
      <c r="BD985" s="37"/>
      <c r="BG985" s="4"/>
      <c r="BK985" s="4"/>
      <c r="BL985" s="37"/>
      <c r="BM985" s="37"/>
      <c r="BN985" s="37"/>
      <c r="BO985" s="39"/>
      <c r="BP985" s="37"/>
      <c r="BQ985" s="37"/>
      <c r="BR985" s="37"/>
      <c r="BS985" s="31"/>
    </row>
    <row r="986" spans="8:71" s="2" customFormat="1" x14ac:dyDescent="0.2">
      <c r="H986" s="5"/>
      <c r="M986" s="64"/>
      <c r="Q986" s="64"/>
      <c r="R986" s="37"/>
      <c r="S986" s="37"/>
      <c r="T986" s="37"/>
      <c r="U986" s="63"/>
      <c r="V986" s="37"/>
      <c r="Y986" s="5"/>
      <c r="AC986" s="5"/>
      <c r="AG986" s="5"/>
      <c r="AK986" s="5"/>
      <c r="AL986" s="37"/>
      <c r="AM986" s="37"/>
      <c r="AN986" s="37"/>
      <c r="AO986" s="38"/>
      <c r="AP986" s="5"/>
      <c r="AQ986" s="5"/>
      <c r="AU986" s="4"/>
      <c r="AY986" s="4"/>
      <c r="AZ986" s="37"/>
      <c r="BA986" s="37"/>
      <c r="BB986" s="37"/>
      <c r="BC986" s="39"/>
      <c r="BD986" s="37"/>
      <c r="BG986" s="4"/>
      <c r="BK986" s="4"/>
      <c r="BL986" s="37"/>
      <c r="BM986" s="37"/>
      <c r="BN986" s="37"/>
      <c r="BO986" s="39"/>
      <c r="BP986" s="37"/>
      <c r="BQ986" s="37"/>
      <c r="BR986" s="37"/>
      <c r="BS986" s="31"/>
    </row>
    <row r="987" spans="8:71" s="2" customFormat="1" x14ac:dyDescent="0.2">
      <c r="H987" s="5"/>
      <c r="M987" s="64"/>
      <c r="Q987" s="64"/>
      <c r="R987" s="37"/>
      <c r="S987" s="37"/>
      <c r="T987" s="37"/>
      <c r="U987" s="63"/>
      <c r="V987" s="37"/>
      <c r="Y987" s="5"/>
      <c r="AC987" s="5"/>
      <c r="AG987" s="5"/>
      <c r="AK987" s="5"/>
      <c r="AL987" s="37"/>
      <c r="AM987" s="37"/>
      <c r="AN987" s="37"/>
      <c r="AO987" s="38"/>
      <c r="AP987" s="5"/>
      <c r="AQ987" s="5"/>
      <c r="AU987" s="4"/>
      <c r="AY987" s="4"/>
      <c r="AZ987" s="37"/>
      <c r="BA987" s="37"/>
      <c r="BB987" s="37"/>
      <c r="BC987" s="39"/>
      <c r="BD987" s="37"/>
      <c r="BG987" s="4"/>
      <c r="BK987" s="4"/>
      <c r="BL987" s="37"/>
      <c r="BM987" s="37"/>
      <c r="BN987" s="37"/>
      <c r="BO987" s="39"/>
      <c r="BP987" s="37"/>
      <c r="BQ987" s="37"/>
      <c r="BR987" s="37"/>
      <c r="BS987" s="31"/>
    </row>
    <row r="988" spans="8:71" s="2" customFormat="1" x14ac:dyDescent="0.2">
      <c r="H988" s="5"/>
      <c r="M988" s="64"/>
      <c r="Q988" s="64"/>
      <c r="R988" s="37"/>
      <c r="S988" s="37"/>
      <c r="T988" s="37"/>
      <c r="U988" s="63"/>
      <c r="V988" s="37"/>
      <c r="Y988" s="5"/>
      <c r="AC988" s="5"/>
      <c r="AG988" s="5"/>
      <c r="AK988" s="5"/>
      <c r="AL988" s="37"/>
      <c r="AM988" s="37"/>
      <c r="AN988" s="37"/>
      <c r="AO988" s="38"/>
      <c r="AP988" s="5"/>
      <c r="AQ988" s="5"/>
      <c r="AU988" s="4"/>
      <c r="AY988" s="4"/>
      <c r="AZ988" s="37"/>
      <c r="BA988" s="37"/>
      <c r="BB988" s="37"/>
      <c r="BC988" s="39"/>
      <c r="BD988" s="37"/>
      <c r="BG988" s="4"/>
      <c r="BK988" s="4"/>
      <c r="BL988" s="37"/>
      <c r="BM988" s="37"/>
      <c r="BN988" s="37"/>
      <c r="BO988" s="39"/>
      <c r="BP988" s="37"/>
      <c r="BQ988" s="37"/>
      <c r="BR988" s="37"/>
      <c r="BS988" s="31"/>
    </row>
    <row r="989" spans="8:71" s="2" customFormat="1" x14ac:dyDescent="0.2">
      <c r="H989" s="5"/>
      <c r="M989" s="64"/>
      <c r="Q989" s="64"/>
      <c r="R989" s="37"/>
      <c r="S989" s="37"/>
      <c r="T989" s="37"/>
      <c r="U989" s="63"/>
      <c r="V989" s="37"/>
      <c r="Y989" s="5"/>
      <c r="AC989" s="5"/>
      <c r="AG989" s="5"/>
      <c r="AK989" s="5"/>
      <c r="AL989" s="37"/>
      <c r="AM989" s="37"/>
      <c r="AN989" s="37"/>
      <c r="AO989" s="38"/>
      <c r="AP989" s="5"/>
      <c r="AQ989" s="5"/>
      <c r="AU989" s="4"/>
      <c r="AY989" s="4"/>
      <c r="AZ989" s="37"/>
      <c r="BA989" s="37"/>
      <c r="BB989" s="37"/>
      <c r="BC989" s="39"/>
      <c r="BD989" s="37"/>
      <c r="BG989" s="4"/>
      <c r="BK989" s="4"/>
      <c r="BL989" s="37"/>
      <c r="BM989" s="37"/>
      <c r="BN989" s="37"/>
      <c r="BO989" s="39"/>
      <c r="BP989" s="37"/>
      <c r="BQ989" s="37"/>
      <c r="BR989" s="37"/>
      <c r="BS989" s="31"/>
    </row>
    <row r="990" spans="8:71" s="2" customFormat="1" x14ac:dyDescent="0.2">
      <c r="H990" s="5"/>
      <c r="M990" s="64"/>
      <c r="Q990" s="64"/>
      <c r="R990" s="37"/>
      <c r="S990" s="37"/>
      <c r="T990" s="37"/>
      <c r="U990" s="63"/>
      <c r="V990" s="37"/>
      <c r="Y990" s="5"/>
      <c r="AC990" s="5"/>
      <c r="AG990" s="5"/>
      <c r="AK990" s="5"/>
      <c r="AL990" s="37"/>
      <c r="AM990" s="37"/>
      <c r="AN990" s="37"/>
      <c r="AO990" s="38"/>
      <c r="AP990" s="5"/>
      <c r="AQ990" s="5"/>
      <c r="AU990" s="4"/>
      <c r="AY990" s="4"/>
      <c r="AZ990" s="37"/>
      <c r="BA990" s="37"/>
      <c r="BB990" s="37"/>
      <c r="BC990" s="39"/>
      <c r="BD990" s="37"/>
      <c r="BG990" s="4"/>
      <c r="BK990" s="4"/>
      <c r="BL990" s="37"/>
      <c r="BM990" s="37"/>
      <c r="BN990" s="37"/>
      <c r="BO990" s="39"/>
      <c r="BP990" s="37"/>
      <c r="BQ990" s="37"/>
      <c r="BR990" s="37"/>
      <c r="BS990" s="31"/>
    </row>
    <row r="991" spans="8:71" s="2" customFormat="1" x14ac:dyDescent="0.2">
      <c r="H991" s="5"/>
      <c r="M991" s="64"/>
      <c r="Q991" s="64"/>
      <c r="R991" s="37"/>
      <c r="S991" s="37"/>
      <c r="T991" s="37"/>
      <c r="U991" s="63"/>
      <c r="V991" s="37"/>
      <c r="Y991" s="5"/>
      <c r="AC991" s="5"/>
      <c r="AG991" s="5"/>
      <c r="AK991" s="5"/>
      <c r="AL991" s="37"/>
      <c r="AM991" s="37"/>
      <c r="AN991" s="37"/>
      <c r="AO991" s="38"/>
      <c r="AP991" s="5"/>
      <c r="AQ991" s="5"/>
      <c r="AU991" s="4"/>
      <c r="AY991" s="4"/>
      <c r="AZ991" s="37"/>
      <c r="BA991" s="37"/>
      <c r="BB991" s="37"/>
      <c r="BC991" s="39"/>
      <c r="BD991" s="37"/>
      <c r="BG991" s="4"/>
      <c r="BK991" s="4"/>
      <c r="BL991" s="37"/>
      <c r="BM991" s="37"/>
      <c r="BN991" s="37"/>
      <c r="BO991" s="39"/>
      <c r="BP991" s="37"/>
      <c r="BQ991" s="37"/>
      <c r="BR991" s="37"/>
      <c r="BS991" s="31"/>
    </row>
    <row r="992" spans="8:71" s="2" customFormat="1" x14ac:dyDescent="0.2">
      <c r="H992" s="5"/>
      <c r="M992" s="64"/>
      <c r="Q992" s="64"/>
      <c r="R992" s="37"/>
      <c r="S992" s="37"/>
      <c r="T992" s="37"/>
      <c r="U992" s="63"/>
      <c r="V992" s="37"/>
      <c r="Y992" s="5"/>
      <c r="AC992" s="5"/>
      <c r="AG992" s="5"/>
      <c r="AK992" s="5"/>
      <c r="AL992" s="37"/>
      <c r="AM992" s="37"/>
      <c r="AN992" s="37"/>
      <c r="AO992" s="38"/>
      <c r="AP992" s="5"/>
      <c r="AQ992" s="5"/>
      <c r="AU992" s="4"/>
      <c r="AY992" s="4"/>
      <c r="AZ992" s="37"/>
      <c r="BA992" s="37"/>
      <c r="BB992" s="37"/>
      <c r="BC992" s="39"/>
      <c r="BD992" s="37"/>
      <c r="BG992" s="4"/>
      <c r="BK992" s="4"/>
      <c r="BL992" s="37"/>
      <c r="BM992" s="37"/>
      <c r="BN992" s="37"/>
      <c r="BO992" s="39"/>
      <c r="BP992" s="37"/>
      <c r="BQ992" s="37"/>
      <c r="BR992" s="37"/>
      <c r="BS992" s="31"/>
    </row>
    <row r="993" spans="8:71" s="2" customFormat="1" x14ac:dyDescent="0.2">
      <c r="H993" s="5"/>
      <c r="M993" s="64"/>
      <c r="Q993" s="64"/>
      <c r="R993" s="37"/>
      <c r="S993" s="37"/>
      <c r="T993" s="37"/>
      <c r="U993" s="63"/>
      <c r="V993" s="37"/>
      <c r="Y993" s="5"/>
      <c r="AC993" s="5"/>
      <c r="AG993" s="5"/>
      <c r="AK993" s="5"/>
      <c r="AL993" s="37"/>
      <c r="AM993" s="37"/>
      <c r="AN993" s="37"/>
      <c r="AO993" s="38"/>
      <c r="AP993" s="5"/>
      <c r="AQ993" s="5"/>
      <c r="AU993" s="4"/>
      <c r="AY993" s="4"/>
      <c r="AZ993" s="37"/>
      <c r="BA993" s="37"/>
      <c r="BB993" s="37"/>
      <c r="BC993" s="39"/>
      <c r="BD993" s="37"/>
      <c r="BG993" s="4"/>
      <c r="BK993" s="4"/>
      <c r="BL993" s="37"/>
      <c r="BM993" s="37"/>
      <c r="BN993" s="37"/>
      <c r="BO993" s="39"/>
      <c r="BP993" s="37"/>
      <c r="BQ993" s="37"/>
      <c r="BR993" s="37"/>
      <c r="BS993" s="31"/>
    </row>
    <row r="994" spans="8:71" s="2" customFormat="1" x14ac:dyDescent="0.2">
      <c r="H994" s="5"/>
      <c r="M994" s="64"/>
      <c r="Q994" s="64"/>
      <c r="R994" s="37"/>
      <c r="S994" s="37"/>
      <c r="T994" s="37"/>
      <c r="U994" s="63"/>
      <c r="V994" s="37"/>
      <c r="Y994" s="5"/>
      <c r="AC994" s="5"/>
      <c r="AG994" s="5"/>
      <c r="AK994" s="5"/>
      <c r="AL994" s="37"/>
      <c r="AM994" s="37"/>
      <c r="AN994" s="37"/>
      <c r="AO994" s="38"/>
      <c r="AP994" s="5"/>
      <c r="AQ994" s="5"/>
      <c r="AU994" s="4"/>
      <c r="AY994" s="4"/>
      <c r="AZ994" s="37"/>
      <c r="BA994" s="37"/>
      <c r="BB994" s="37"/>
      <c r="BC994" s="39"/>
      <c r="BD994" s="37"/>
      <c r="BG994" s="4"/>
      <c r="BK994" s="4"/>
      <c r="BL994" s="37"/>
      <c r="BM994" s="37"/>
      <c r="BN994" s="37"/>
      <c r="BO994" s="39"/>
      <c r="BP994" s="37"/>
      <c r="BQ994" s="37"/>
      <c r="BR994" s="37"/>
      <c r="BS994" s="31"/>
    </row>
    <row r="995" spans="8:71" s="2" customFormat="1" x14ac:dyDescent="0.2">
      <c r="H995" s="5"/>
      <c r="M995" s="64"/>
      <c r="Q995" s="64"/>
      <c r="R995" s="37"/>
      <c r="S995" s="37"/>
      <c r="T995" s="37"/>
      <c r="U995" s="63"/>
      <c r="V995" s="37"/>
      <c r="Y995" s="5"/>
      <c r="AC995" s="5"/>
      <c r="AG995" s="5"/>
      <c r="AK995" s="5"/>
      <c r="AL995" s="37"/>
      <c r="AM995" s="37"/>
      <c r="AN995" s="37"/>
      <c r="AO995" s="38"/>
      <c r="AP995" s="5"/>
      <c r="AQ995" s="5"/>
      <c r="AU995" s="4"/>
      <c r="AY995" s="4"/>
      <c r="AZ995" s="37"/>
      <c r="BA995" s="37"/>
      <c r="BB995" s="37"/>
      <c r="BC995" s="39"/>
      <c r="BD995" s="37"/>
      <c r="BG995" s="4"/>
      <c r="BK995" s="4"/>
      <c r="BL995" s="37"/>
      <c r="BM995" s="37"/>
      <c r="BN995" s="37"/>
      <c r="BO995" s="39"/>
      <c r="BP995" s="37"/>
      <c r="BQ995" s="37"/>
      <c r="BR995" s="37"/>
      <c r="BS995" s="31"/>
    </row>
    <row r="996" spans="8:71" s="2" customFormat="1" x14ac:dyDescent="0.2">
      <c r="H996" s="5"/>
      <c r="M996" s="64"/>
      <c r="Q996" s="64"/>
      <c r="R996" s="37"/>
      <c r="S996" s="37"/>
      <c r="T996" s="37"/>
      <c r="U996" s="63"/>
      <c r="V996" s="37"/>
      <c r="Y996" s="5"/>
      <c r="AC996" s="5"/>
      <c r="AG996" s="5"/>
      <c r="AK996" s="5"/>
      <c r="AL996" s="37"/>
      <c r="AM996" s="37"/>
      <c r="AN996" s="37"/>
      <c r="AO996" s="38"/>
      <c r="AP996" s="5"/>
      <c r="AQ996" s="5"/>
      <c r="AU996" s="4"/>
      <c r="AY996" s="4"/>
      <c r="AZ996" s="37"/>
      <c r="BA996" s="37"/>
      <c r="BB996" s="37"/>
      <c r="BC996" s="39"/>
      <c r="BD996" s="37"/>
      <c r="BG996" s="4"/>
      <c r="BK996" s="4"/>
      <c r="BL996" s="37"/>
      <c r="BM996" s="37"/>
      <c r="BN996" s="37"/>
      <c r="BO996" s="39"/>
      <c r="BP996" s="37"/>
      <c r="BQ996" s="37"/>
      <c r="BR996" s="37"/>
      <c r="BS996" s="31"/>
    </row>
    <row r="997" spans="8:71" s="2" customFormat="1" x14ac:dyDescent="0.2">
      <c r="H997" s="5"/>
      <c r="M997" s="64"/>
      <c r="Q997" s="64"/>
      <c r="R997" s="37"/>
      <c r="S997" s="37"/>
      <c r="T997" s="37"/>
      <c r="U997" s="63"/>
      <c r="V997" s="37"/>
      <c r="Y997" s="5"/>
      <c r="AC997" s="5"/>
      <c r="AG997" s="5"/>
      <c r="AK997" s="5"/>
      <c r="AL997" s="37"/>
      <c r="AM997" s="37"/>
      <c r="AN997" s="37"/>
      <c r="AO997" s="38"/>
      <c r="AP997" s="5"/>
      <c r="AQ997" s="5"/>
      <c r="AU997" s="4"/>
      <c r="AY997" s="4"/>
      <c r="AZ997" s="37"/>
      <c r="BA997" s="37"/>
      <c r="BB997" s="37"/>
      <c r="BC997" s="39"/>
      <c r="BD997" s="37"/>
      <c r="BG997" s="4"/>
      <c r="BK997" s="4"/>
      <c r="BL997" s="37"/>
      <c r="BM997" s="37"/>
      <c r="BN997" s="37"/>
      <c r="BO997" s="39"/>
      <c r="BP997" s="37"/>
      <c r="BQ997" s="37"/>
      <c r="BR997" s="37"/>
      <c r="BS997" s="31"/>
    </row>
    <row r="998" spans="8:71" s="2" customFormat="1" x14ac:dyDescent="0.2">
      <c r="H998" s="5"/>
      <c r="M998" s="64"/>
      <c r="Q998" s="64"/>
      <c r="R998" s="37"/>
      <c r="S998" s="37"/>
      <c r="T998" s="37"/>
      <c r="U998" s="63"/>
      <c r="V998" s="37"/>
      <c r="Y998" s="5"/>
      <c r="AC998" s="5"/>
      <c r="AG998" s="5"/>
      <c r="AK998" s="5"/>
      <c r="AL998" s="37"/>
      <c r="AM998" s="37"/>
      <c r="AN998" s="37"/>
      <c r="AO998" s="38"/>
      <c r="AP998" s="5"/>
      <c r="AQ998" s="5"/>
      <c r="AU998" s="4"/>
      <c r="AY998" s="4"/>
      <c r="AZ998" s="37"/>
      <c r="BA998" s="37"/>
      <c r="BB998" s="37"/>
      <c r="BC998" s="39"/>
      <c r="BD998" s="37"/>
      <c r="BG998" s="4"/>
      <c r="BK998" s="4"/>
      <c r="BL998" s="37"/>
      <c r="BM998" s="37"/>
      <c r="BN998" s="37"/>
      <c r="BO998" s="39"/>
      <c r="BP998" s="37"/>
      <c r="BQ998" s="37"/>
      <c r="BR998" s="37"/>
      <c r="BS998" s="31"/>
    </row>
    <row r="999" spans="8:71" s="2" customFormat="1" x14ac:dyDescent="0.2">
      <c r="H999" s="5"/>
      <c r="M999" s="64"/>
      <c r="Q999" s="64"/>
      <c r="R999" s="37"/>
      <c r="S999" s="37"/>
      <c r="T999" s="37"/>
      <c r="U999" s="63"/>
      <c r="V999" s="37"/>
      <c r="Y999" s="5"/>
      <c r="AC999" s="5"/>
      <c r="AG999" s="5"/>
      <c r="AK999" s="5"/>
      <c r="AL999" s="37"/>
      <c r="AM999" s="37"/>
      <c r="AN999" s="37"/>
      <c r="AO999" s="38"/>
      <c r="AP999" s="5"/>
      <c r="AQ999" s="5"/>
      <c r="AU999" s="4"/>
      <c r="AY999" s="4"/>
      <c r="AZ999" s="37"/>
      <c r="BA999" s="37"/>
      <c r="BB999" s="37"/>
      <c r="BC999" s="39"/>
      <c r="BD999" s="37"/>
      <c r="BG999" s="4"/>
      <c r="BK999" s="4"/>
      <c r="BL999" s="37"/>
      <c r="BM999" s="37"/>
      <c r="BN999" s="37"/>
      <c r="BO999" s="39"/>
      <c r="BP999" s="37"/>
      <c r="BQ999" s="37"/>
      <c r="BR999" s="37"/>
      <c r="BS999" s="31"/>
    </row>
    <row r="1000" spans="8:71" s="2" customFormat="1" x14ac:dyDescent="0.2">
      <c r="H1000" s="5"/>
      <c r="M1000" s="64"/>
      <c r="Q1000" s="64"/>
      <c r="R1000" s="37"/>
      <c r="S1000" s="37"/>
      <c r="T1000" s="37"/>
      <c r="U1000" s="63"/>
      <c r="V1000" s="37"/>
      <c r="Y1000" s="5"/>
      <c r="AC1000" s="5"/>
      <c r="AG1000" s="5"/>
      <c r="AK1000" s="5"/>
      <c r="AL1000" s="37"/>
      <c r="AM1000" s="37"/>
      <c r="AN1000" s="37"/>
      <c r="AO1000" s="38"/>
      <c r="AP1000" s="5"/>
      <c r="AQ1000" s="5"/>
      <c r="AU1000" s="4"/>
      <c r="AY1000" s="4"/>
      <c r="AZ1000" s="37"/>
      <c r="BA1000" s="37"/>
      <c r="BB1000" s="37"/>
      <c r="BC1000" s="39"/>
      <c r="BD1000" s="37"/>
      <c r="BG1000" s="4"/>
      <c r="BK1000" s="4"/>
      <c r="BL1000" s="37"/>
      <c r="BM1000" s="37"/>
      <c r="BN1000" s="37"/>
      <c r="BO1000" s="39"/>
      <c r="BP1000" s="37"/>
      <c r="BQ1000" s="37"/>
      <c r="BR1000" s="37"/>
      <c r="BS1000" s="31"/>
    </row>
    <row r="1001" spans="8:71" s="2" customFormat="1" x14ac:dyDescent="0.2">
      <c r="H1001" s="5"/>
      <c r="M1001" s="64"/>
      <c r="Q1001" s="64"/>
      <c r="R1001" s="37"/>
      <c r="S1001" s="37"/>
      <c r="T1001" s="37"/>
      <c r="U1001" s="63"/>
      <c r="V1001" s="37"/>
      <c r="Y1001" s="5"/>
      <c r="AC1001" s="5"/>
      <c r="AG1001" s="5"/>
      <c r="AK1001" s="5"/>
      <c r="AL1001" s="37"/>
      <c r="AM1001" s="37"/>
      <c r="AN1001" s="37"/>
      <c r="AO1001" s="38"/>
      <c r="AP1001" s="5"/>
      <c r="AQ1001" s="5"/>
      <c r="AU1001" s="4"/>
      <c r="AY1001" s="4"/>
      <c r="AZ1001" s="37"/>
      <c r="BA1001" s="37"/>
      <c r="BB1001" s="37"/>
      <c r="BC1001" s="39"/>
      <c r="BD1001" s="37"/>
      <c r="BG1001" s="4"/>
      <c r="BK1001" s="4"/>
      <c r="BL1001" s="37"/>
      <c r="BM1001" s="37"/>
      <c r="BN1001" s="37"/>
      <c r="BO1001" s="39"/>
      <c r="BP1001" s="37"/>
      <c r="BQ1001" s="37"/>
      <c r="BR1001" s="37"/>
      <c r="BS1001" s="31"/>
    </row>
    <row r="1002" spans="8:71" s="2" customFormat="1" x14ac:dyDescent="0.2">
      <c r="H1002" s="5"/>
      <c r="M1002" s="64"/>
      <c r="Q1002" s="64"/>
      <c r="R1002" s="37"/>
      <c r="S1002" s="37"/>
      <c r="T1002" s="37"/>
      <c r="U1002" s="63"/>
      <c r="V1002" s="37"/>
      <c r="Y1002" s="5"/>
      <c r="AC1002" s="5"/>
      <c r="AG1002" s="5"/>
      <c r="AK1002" s="5"/>
      <c r="AL1002" s="37"/>
      <c r="AM1002" s="37"/>
      <c r="AN1002" s="37"/>
      <c r="AO1002" s="38"/>
      <c r="AP1002" s="5"/>
      <c r="AQ1002" s="5"/>
      <c r="AU1002" s="4"/>
      <c r="AY1002" s="4"/>
      <c r="AZ1002" s="37"/>
      <c r="BA1002" s="37"/>
      <c r="BB1002" s="37"/>
      <c r="BC1002" s="39"/>
      <c r="BD1002" s="37"/>
      <c r="BG1002" s="4"/>
      <c r="BK1002" s="4"/>
      <c r="BL1002" s="37"/>
      <c r="BM1002" s="37"/>
      <c r="BN1002" s="37"/>
      <c r="BO1002" s="39"/>
      <c r="BP1002" s="37"/>
      <c r="BQ1002" s="37"/>
      <c r="BR1002" s="37"/>
      <c r="BS1002" s="31"/>
    </row>
    <row r="1003" spans="8:71" s="2" customFormat="1" x14ac:dyDescent="0.2">
      <c r="H1003" s="5"/>
      <c r="M1003" s="64"/>
      <c r="Q1003" s="64"/>
      <c r="R1003" s="37"/>
      <c r="S1003" s="37"/>
      <c r="T1003" s="37"/>
      <c r="U1003" s="63"/>
      <c r="V1003" s="37"/>
      <c r="Y1003" s="5"/>
      <c r="AC1003" s="5"/>
      <c r="AG1003" s="5"/>
      <c r="AK1003" s="5"/>
      <c r="AL1003" s="37"/>
      <c r="AM1003" s="37"/>
      <c r="AN1003" s="37"/>
      <c r="AO1003" s="38"/>
      <c r="AP1003" s="5"/>
      <c r="AQ1003" s="5"/>
      <c r="AU1003" s="4"/>
      <c r="AY1003" s="4"/>
      <c r="AZ1003" s="37"/>
      <c r="BA1003" s="37"/>
      <c r="BB1003" s="37"/>
      <c r="BC1003" s="39"/>
      <c r="BD1003" s="37"/>
      <c r="BG1003" s="4"/>
      <c r="BK1003" s="4"/>
      <c r="BL1003" s="37"/>
      <c r="BM1003" s="37"/>
      <c r="BN1003" s="37"/>
      <c r="BO1003" s="39"/>
      <c r="BP1003" s="37"/>
      <c r="BQ1003" s="37"/>
      <c r="BR1003" s="37"/>
      <c r="BS1003" s="31"/>
    </row>
    <row r="1004" spans="8:71" s="2" customFormat="1" x14ac:dyDescent="0.2">
      <c r="H1004" s="5"/>
      <c r="M1004" s="64"/>
      <c r="Q1004" s="64"/>
      <c r="R1004" s="37"/>
      <c r="S1004" s="37"/>
      <c r="T1004" s="37"/>
      <c r="U1004" s="63"/>
      <c r="V1004" s="37"/>
      <c r="Y1004" s="5"/>
      <c r="AC1004" s="5"/>
      <c r="AG1004" s="5"/>
      <c r="AK1004" s="5"/>
      <c r="AL1004" s="37"/>
      <c r="AM1004" s="37"/>
      <c r="AN1004" s="37"/>
      <c r="AO1004" s="38"/>
      <c r="AP1004" s="5"/>
      <c r="AQ1004" s="5"/>
      <c r="AU1004" s="4"/>
      <c r="AY1004" s="4"/>
      <c r="AZ1004" s="37"/>
      <c r="BA1004" s="37"/>
      <c r="BB1004" s="37"/>
      <c r="BC1004" s="39"/>
      <c r="BD1004" s="37"/>
      <c r="BG1004" s="4"/>
      <c r="BK1004" s="4"/>
      <c r="BL1004" s="37"/>
      <c r="BM1004" s="37"/>
      <c r="BN1004" s="37"/>
      <c r="BO1004" s="39"/>
      <c r="BP1004" s="37"/>
      <c r="BQ1004" s="37"/>
      <c r="BR1004" s="37"/>
      <c r="BS1004" s="31"/>
    </row>
    <row r="1005" spans="8:71" s="2" customFormat="1" x14ac:dyDescent="0.2">
      <c r="H1005" s="5"/>
      <c r="M1005" s="64"/>
      <c r="Q1005" s="64"/>
      <c r="R1005" s="37"/>
      <c r="S1005" s="37"/>
      <c r="T1005" s="37"/>
      <c r="U1005" s="63"/>
      <c r="V1005" s="37"/>
      <c r="Y1005" s="5"/>
      <c r="AC1005" s="5"/>
      <c r="AG1005" s="5"/>
      <c r="AK1005" s="5"/>
      <c r="AL1005" s="37"/>
      <c r="AM1005" s="37"/>
      <c r="AN1005" s="37"/>
      <c r="AO1005" s="38"/>
      <c r="AP1005" s="5"/>
      <c r="AQ1005" s="5"/>
      <c r="AU1005" s="4"/>
      <c r="AY1005" s="4"/>
      <c r="AZ1005" s="37"/>
      <c r="BA1005" s="37"/>
      <c r="BB1005" s="37"/>
      <c r="BC1005" s="39"/>
      <c r="BD1005" s="37"/>
      <c r="BG1005" s="4"/>
      <c r="BK1005" s="4"/>
      <c r="BL1005" s="37"/>
      <c r="BM1005" s="37"/>
      <c r="BN1005" s="37"/>
      <c r="BO1005" s="39"/>
      <c r="BP1005" s="37"/>
      <c r="BQ1005" s="37"/>
      <c r="BR1005" s="37"/>
      <c r="BS1005" s="31"/>
    </row>
    <row r="1006" spans="8:71" s="2" customFormat="1" x14ac:dyDescent="0.2">
      <c r="H1006" s="5"/>
      <c r="M1006" s="64"/>
      <c r="Q1006" s="64"/>
      <c r="R1006" s="37"/>
      <c r="S1006" s="37"/>
      <c r="T1006" s="37"/>
      <c r="U1006" s="63"/>
      <c r="V1006" s="37"/>
      <c r="Y1006" s="5"/>
      <c r="AC1006" s="5"/>
      <c r="AG1006" s="5"/>
      <c r="AK1006" s="5"/>
      <c r="AL1006" s="37"/>
      <c r="AM1006" s="37"/>
      <c r="AN1006" s="37"/>
      <c r="AO1006" s="38"/>
      <c r="AP1006" s="5"/>
      <c r="AQ1006" s="5"/>
      <c r="AU1006" s="4"/>
      <c r="AY1006" s="4"/>
      <c r="AZ1006" s="37"/>
      <c r="BA1006" s="37"/>
      <c r="BB1006" s="37"/>
      <c r="BC1006" s="39"/>
      <c r="BD1006" s="37"/>
      <c r="BG1006" s="4"/>
      <c r="BK1006" s="4"/>
      <c r="BL1006" s="37"/>
      <c r="BM1006" s="37"/>
      <c r="BN1006" s="37"/>
      <c r="BO1006" s="39"/>
      <c r="BP1006" s="37"/>
      <c r="BQ1006" s="37"/>
      <c r="BR1006" s="37"/>
      <c r="BS1006" s="31"/>
    </row>
    <row r="1007" spans="8:71" s="2" customFormat="1" x14ac:dyDescent="0.2">
      <c r="H1007" s="5"/>
      <c r="M1007" s="64"/>
      <c r="Q1007" s="64"/>
      <c r="R1007" s="37"/>
      <c r="S1007" s="37"/>
      <c r="T1007" s="37"/>
      <c r="U1007" s="63"/>
      <c r="V1007" s="37"/>
      <c r="Y1007" s="5"/>
      <c r="AC1007" s="5"/>
      <c r="AG1007" s="5"/>
      <c r="AK1007" s="5"/>
      <c r="AL1007" s="37"/>
      <c r="AM1007" s="37"/>
      <c r="AN1007" s="37"/>
      <c r="AO1007" s="38"/>
      <c r="AP1007" s="5"/>
      <c r="AQ1007" s="5"/>
      <c r="AU1007" s="4"/>
      <c r="AY1007" s="4"/>
      <c r="AZ1007" s="37"/>
      <c r="BA1007" s="37"/>
      <c r="BB1007" s="37"/>
      <c r="BC1007" s="39"/>
      <c r="BD1007" s="37"/>
      <c r="BG1007" s="4"/>
      <c r="BK1007" s="4"/>
      <c r="BL1007" s="37"/>
      <c r="BM1007" s="37"/>
      <c r="BN1007" s="37"/>
      <c r="BO1007" s="39"/>
      <c r="BP1007" s="37"/>
      <c r="BQ1007" s="37"/>
      <c r="BR1007" s="37"/>
      <c r="BS1007" s="31"/>
    </row>
    <row r="1008" spans="8:71" s="2" customFormat="1" x14ac:dyDescent="0.2">
      <c r="H1008" s="5"/>
      <c r="M1008" s="64"/>
      <c r="Q1008" s="64"/>
      <c r="R1008" s="37"/>
      <c r="S1008" s="37"/>
      <c r="T1008" s="37"/>
      <c r="U1008" s="63"/>
      <c r="V1008" s="37"/>
      <c r="Y1008" s="5"/>
      <c r="AC1008" s="5"/>
      <c r="AG1008" s="5"/>
      <c r="AK1008" s="5"/>
      <c r="AL1008" s="37"/>
      <c r="AM1008" s="37"/>
      <c r="AN1008" s="37"/>
      <c r="AO1008" s="38"/>
      <c r="AP1008" s="5"/>
      <c r="AQ1008" s="5"/>
      <c r="AU1008" s="4"/>
      <c r="AY1008" s="4"/>
      <c r="AZ1008" s="37"/>
      <c r="BA1008" s="37"/>
      <c r="BB1008" s="37"/>
      <c r="BC1008" s="39"/>
      <c r="BD1008" s="37"/>
      <c r="BG1008" s="4"/>
      <c r="BK1008" s="4"/>
      <c r="BL1008" s="37"/>
      <c r="BM1008" s="37"/>
      <c r="BN1008" s="37"/>
      <c r="BO1008" s="39"/>
      <c r="BP1008" s="37"/>
      <c r="BQ1008" s="37"/>
      <c r="BR1008" s="37"/>
      <c r="BS1008" s="31"/>
    </row>
    <row r="1009" spans="8:71" s="2" customFormat="1" x14ac:dyDescent="0.2">
      <c r="H1009" s="5"/>
      <c r="M1009" s="64"/>
      <c r="Q1009" s="64"/>
      <c r="R1009" s="37"/>
      <c r="S1009" s="37"/>
      <c r="T1009" s="37"/>
      <c r="U1009" s="63"/>
      <c r="V1009" s="37"/>
      <c r="Y1009" s="5"/>
      <c r="AC1009" s="5"/>
      <c r="AG1009" s="5"/>
      <c r="AK1009" s="5"/>
      <c r="AL1009" s="37"/>
      <c r="AM1009" s="37"/>
      <c r="AN1009" s="37"/>
      <c r="AO1009" s="38"/>
      <c r="AP1009" s="5"/>
      <c r="AQ1009" s="5"/>
      <c r="AU1009" s="4"/>
      <c r="AY1009" s="4"/>
      <c r="AZ1009" s="37"/>
      <c r="BA1009" s="37"/>
      <c r="BB1009" s="37"/>
      <c r="BC1009" s="39"/>
      <c r="BD1009" s="37"/>
      <c r="BG1009" s="4"/>
      <c r="BK1009" s="4"/>
      <c r="BL1009" s="37"/>
      <c r="BM1009" s="37"/>
      <c r="BN1009" s="37"/>
      <c r="BO1009" s="39"/>
      <c r="BP1009" s="37"/>
      <c r="BQ1009" s="37"/>
      <c r="BR1009" s="37"/>
      <c r="BS1009" s="31"/>
    </row>
    <row r="1010" spans="8:71" s="2" customFormat="1" x14ac:dyDescent="0.2">
      <c r="H1010" s="5"/>
      <c r="M1010" s="64"/>
      <c r="Q1010" s="64"/>
      <c r="R1010" s="37"/>
      <c r="S1010" s="37"/>
      <c r="T1010" s="37"/>
      <c r="U1010" s="63"/>
      <c r="V1010" s="37"/>
      <c r="Y1010" s="5"/>
      <c r="AC1010" s="5"/>
      <c r="AG1010" s="5"/>
      <c r="AK1010" s="5"/>
      <c r="AL1010" s="37"/>
      <c r="AM1010" s="37"/>
      <c r="AN1010" s="37"/>
      <c r="AO1010" s="38"/>
      <c r="AP1010" s="5"/>
      <c r="AQ1010" s="5"/>
      <c r="AU1010" s="4"/>
      <c r="AY1010" s="4"/>
      <c r="AZ1010" s="37"/>
      <c r="BA1010" s="37"/>
      <c r="BB1010" s="37"/>
      <c r="BC1010" s="39"/>
      <c r="BD1010" s="37"/>
      <c r="BG1010" s="4"/>
      <c r="BK1010" s="4"/>
      <c r="BL1010" s="37"/>
      <c r="BM1010" s="37"/>
      <c r="BN1010" s="37"/>
      <c r="BO1010" s="39"/>
      <c r="BP1010" s="37"/>
      <c r="BQ1010" s="37"/>
      <c r="BR1010" s="37"/>
      <c r="BS1010" s="31"/>
    </row>
    <row r="1011" spans="8:71" s="2" customFormat="1" x14ac:dyDescent="0.2">
      <c r="H1011" s="5"/>
      <c r="M1011" s="64"/>
      <c r="Q1011" s="64"/>
      <c r="R1011" s="37"/>
      <c r="S1011" s="37"/>
      <c r="T1011" s="37"/>
      <c r="U1011" s="63"/>
      <c r="V1011" s="37"/>
      <c r="Y1011" s="5"/>
      <c r="AC1011" s="5"/>
      <c r="AG1011" s="5"/>
      <c r="AK1011" s="5"/>
      <c r="AL1011" s="37"/>
      <c r="AM1011" s="37"/>
      <c r="AN1011" s="37"/>
      <c r="AO1011" s="38"/>
      <c r="AP1011" s="5"/>
      <c r="AQ1011" s="5"/>
      <c r="AU1011" s="4"/>
      <c r="AY1011" s="4"/>
      <c r="AZ1011" s="37"/>
      <c r="BA1011" s="37"/>
      <c r="BB1011" s="37"/>
      <c r="BC1011" s="39"/>
      <c r="BD1011" s="37"/>
      <c r="BG1011" s="4"/>
      <c r="BK1011" s="4"/>
      <c r="BL1011" s="37"/>
      <c r="BM1011" s="37"/>
      <c r="BN1011" s="37"/>
      <c r="BO1011" s="39"/>
      <c r="BP1011" s="37"/>
      <c r="BQ1011" s="37"/>
      <c r="BR1011" s="37"/>
      <c r="BS1011" s="31"/>
    </row>
    <row r="1012" spans="8:71" s="2" customFormat="1" x14ac:dyDescent="0.2">
      <c r="H1012" s="5"/>
      <c r="M1012" s="64"/>
      <c r="Q1012" s="64"/>
      <c r="R1012" s="37"/>
      <c r="S1012" s="37"/>
      <c r="T1012" s="37"/>
      <c r="U1012" s="63"/>
      <c r="V1012" s="37"/>
      <c r="Y1012" s="5"/>
      <c r="AC1012" s="5"/>
      <c r="AG1012" s="5"/>
      <c r="AK1012" s="5"/>
      <c r="AL1012" s="37"/>
      <c r="AM1012" s="37"/>
      <c r="AN1012" s="37"/>
      <c r="AO1012" s="38"/>
      <c r="AP1012" s="5"/>
      <c r="AQ1012" s="5"/>
      <c r="AU1012" s="4"/>
      <c r="AY1012" s="4"/>
      <c r="AZ1012" s="37"/>
      <c r="BA1012" s="37"/>
      <c r="BB1012" s="37"/>
      <c r="BC1012" s="39"/>
      <c r="BD1012" s="37"/>
      <c r="BG1012" s="4"/>
      <c r="BK1012" s="4"/>
      <c r="BL1012" s="37"/>
      <c r="BM1012" s="37"/>
      <c r="BN1012" s="37"/>
      <c r="BO1012" s="39"/>
      <c r="BP1012" s="37"/>
      <c r="BQ1012" s="37"/>
      <c r="BR1012" s="37"/>
      <c r="BS1012" s="31"/>
    </row>
    <row r="1013" spans="8:71" s="2" customFormat="1" x14ac:dyDescent="0.2">
      <c r="H1013" s="5"/>
      <c r="M1013" s="64"/>
      <c r="Q1013" s="64"/>
      <c r="R1013" s="37"/>
      <c r="S1013" s="37"/>
      <c r="T1013" s="37"/>
      <c r="U1013" s="63"/>
      <c r="V1013" s="37"/>
      <c r="Y1013" s="5"/>
      <c r="AC1013" s="5"/>
      <c r="AG1013" s="5"/>
      <c r="AK1013" s="5"/>
      <c r="AL1013" s="37"/>
      <c r="AM1013" s="37"/>
      <c r="AN1013" s="37"/>
      <c r="AO1013" s="38"/>
      <c r="AP1013" s="5"/>
      <c r="AQ1013" s="5"/>
      <c r="AU1013" s="4"/>
      <c r="AY1013" s="4"/>
      <c r="AZ1013" s="37"/>
      <c r="BA1013" s="37"/>
      <c r="BB1013" s="37"/>
      <c r="BC1013" s="39"/>
      <c r="BD1013" s="37"/>
      <c r="BG1013" s="4"/>
      <c r="BK1013" s="4"/>
      <c r="BL1013" s="37"/>
      <c r="BM1013" s="37"/>
      <c r="BN1013" s="37"/>
      <c r="BO1013" s="39"/>
      <c r="BP1013" s="37"/>
      <c r="BQ1013" s="37"/>
      <c r="BR1013" s="37"/>
      <c r="BS1013" s="31"/>
    </row>
    <row r="1014" spans="8:71" s="2" customFormat="1" x14ac:dyDescent="0.2">
      <c r="H1014" s="5"/>
      <c r="M1014" s="64"/>
      <c r="Q1014" s="64"/>
      <c r="R1014" s="37"/>
      <c r="S1014" s="37"/>
      <c r="T1014" s="37"/>
      <c r="U1014" s="63"/>
      <c r="V1014" s="37"/>
      <c r="Y1014" s="5"/>
      <c r="AC1014" s="5"/>
      <c r="AG1014" s="5"/>
      <c r="AK1014" s="5"/>
      <c r="AL1014" s="37"/>
      <c r="AM1014" s="37"/>
      <c r="AN1014" s="37"/>
      <c r="AO1014" s="38"/>
      <c r="AP1014" s="5"/>
      <c r="AQ1014" s="5"/>
      <c r="AU1014" s="4"/>
      <c r="AY1014" s="4"/>
      <c r="AZ1014" s="37"/>
      <c r="BA1014" s="37"/>
      <c r="BB1014" s="37"/>
      <c r="BC1014" s="39"/>
      <c r="BD1014" s="37"/>
      <c r="BG1014" s="4"/>
      <c r="BK1014" s="4"/>
      <c r="BL1014" s="37"/>
      <c r="BM1014" s="37"/>
      <c r="BN1014" s="37"/>
      <c r="BO1014" s="39"/>
      <c r="BP1014" s="37"/>
      <c r="BQ1014" s="37"/>
      <c r="BR1014" s="37"/>
      <c r="BS1014" s="31"/>
    </row>
    <row r="1015" spans="8:71" s="2" customFormat="1" x14ac:dyDescent="0.2">
      <c r="H1015" s="5"/>
      <c r="M1015" s="64"/>
      <c r="Q1015" s="64"/>
      <c r="R1015" s="37"/>
      <c r="S1015" s="37"/>
      <c r="T1015" s="37"/>
      <c r="U1015" s="63"/>
      <c r="V1015" s="37"/>
      <c r="Y1015" s="5"/>
      <c r="AC1015" s="5"/>
      <c r="AG1015" s="5"/>
      <c r="AK1015" s="5"/>
      <c r="AL1015" s="37"/>
      <c r="AM1015" s="37"/>
      <c r="AN1015" s="37"/>
      <c r="AO1015" s="38"/>
      <c r="AP1015" s="5"/>
      <c r="AQ1015" s="5"/>
      <c r="AU1015" s="4"/>
      <c r="AY1015" s="4"/>
      <c r="AZ1015" s="37"/>
      <c r="BA1015" s="37"/>
      <c r="BB1015" s="37"/>
      <c r="BC1015" s="39"/>
      <c r="BD1015" s="37"/>
      <c r="BG1015" s="4"/>
      <c r="BK1015" s="4"/>
      <c r="BL1015" s="37"/>
      <c r="BM1015" s="37"/>
      <c r="BN1015" s="37"/>
      <c r="BO1015" s="39"/>
      <c r="BP1015" s="37"/>
      <c r="BQ1015" s="37"/>
      <c r="BR1015" s="37"/>
      <c r="BS1015" s="31"/>
    </row>
    <row r="1016" spans="8:71" s="2" customFormat="1" x14ac:dyDescent="0.2">
      <c r="H1016" s="5"/>
      <c r="M1016" s="64"/>
      <c r="Q1016" s="64"/>
      <c r="R1016" s="37"/>
      <c r="S1016" s="37"/>
      <c r="T1016" s="37"/>
      <c r="U1016" s="63"/>
      <c r="V1016" s="37"/>
      <c r="Y1016" s="5"/>
      <c r="AC1016" s="5"/>
      <c r="AG1016" s="5"/>
      <c r="AK1016" s="5"/>
      <c r="AL1016" s="37"/>
      <c r="AM1016" s="37"/>
      <c r="AN1016" s="37"/>
      <c r="AO1016" s="38"/>
      <c r="AP1016" s="5"/>
      <c r="AQ1016" s="5"/>
      <c r="AU1016" s="4"/>
      <c r="AY1016" s="4"/>
      <c r="AZ1016" s="37"/>
      <c r="BA1016" s="37"/>
      <c r="BB1016" s="37"/>
      <c r="BC1016" s="39"/>
      <c r="BD1016" s="37"/>
      <c r="BG1016" s="4"/>
      <c r="BK1016" s="4"/>
      <c r="BL1016" s="37"/>
      <c r="BM1016" s="37"/>
      <c r="BN1016" s="37"/>
      <c r="BO1016" s="39"/>
      <c r="BP1016" s="37"/>
      <c r="BQ1016" s="37"/>
      <c r="BR1016" s="37"/>
      <c r="BS1016" s="31"/>
    </row>
    <row r="1017" spans="8:71" s="2" customFormat="1" x14ac:dyDescent="0.2">
      <c r="H1017" s="5"/>
      <c r="M1017" s="64"/>
      <c r="Q1017" s="64"/>
      <c r="R1017" s="37"/>
      <c r="S1017" s="37"/>
      <c r="T1017" s="37"/>
      <c r="U1017" s="63"/>
      <c r="V1017" s="37"/>
      <c r="Y1017" s="5"/>
      <c r="AC1017" s="5"/>
      <c r="AG1017" s="5"/>
      <c r="AK1017" s="5"/>
      <c r="AL1017" s="37"/>
      <c r="AM1017" s="37"/>
      <c r="AN1017" s="37"/>
      <c r="AO1017" s="38"/>
      <c r="AP1017" s="5"/>
      <c r="AQ1017" s="5"/>
      <c r="AU1017" s="4"/>
      <c r="AY1017" s="4"/>
      <c r="AZ1017" s="37"/>
      <c r="BA1017" s="37"/>
      <c r="BB1017" s="37"/>
      <c r="BC1017" s="39"/>
      <c r="BD1017" s="37"/>
      <c r="BG1017" s="4"/>
      <c r="BK1017" s="4"/>
      <c r="BL1017" s="37"/>
      <c r="BM1017" s="37"/>
      <c r="BN1017" s="37"/>
      <c r="BO1017" s="39"/>
      <c r="BP1017" s="37"/>
      <c r="BQ1017" s="37"/>
      <c r="BR1017" s="37"/>
      <c r="BS1017" s="31"/>
    </row>
    <row r="1018" spans="8:71" s="2" customFormat="1" x14ac:dyDescent="0.2">
      <c r="H1018" s="5"/>
      <c r="M1018" s="64"/>
      <c r="Q1018" s="64"/>
      <c r="R1018" s="37"/>
      <c r="S1018" s="37"/>
      <c r="T1018" s="37"/>
      <c r="U1018" s="63"/>
      <c r="V1018" s="37"/>
      <c r="Y1018" s="5"/>
      <c r="AC1018" s="5"/>
      <c r="AG1018" s="5"/>
      <c r="AK1018" s="5"/>
      <c r="AL1018" s="37"/>
      <c r="AM1018" s="37"/>
      <c r="AN1018" s="37"/>
      <c r="AO1018" s="38"/>
      <c r="AP1018" s="5"/>
      <c r="AQ1018" s="5"/>
      <c r="AU1018" s="4"/>
      <c r="AY1018" s="4"/>
      <c r="AZ1018" s="37"/>
      <c r="BA1018" s="37"/>
      <c r="BB1018" s="37"/>
      <c r="BC1018" s="39"/>
      <c r="BD1018" s="37"/>
      <c r="BG1018" s="4"/>
      <c r="BK1018" s="4"/>
      <c r="BL1018" s="37"/>
      <c r="BM1018" s="37"/>
      <c r="BN1018" s="37"/>
      <c r="BO1018" s="39"/>
      <c r="BP1018" s="37"/>
      <c r="BQ1018" s="37"/>
      <c r="BR1018" s="37"/>
      <c r="BS1018" s="31"/>
    </row>
    <row r="1019" spans="8:71" s="2" customFormat="1" x14ac:dyDescent="0.2">
      <c r="H1019" s="5"/>
      <c r="M1019" s="64"/>
      <c r="Q1019" s="64"/>
      <c r="R1019" s="37"/>
      <c r="S1019" s="37"/>
      <c r="T1019" s="37"/>
      <c r="U1019" s="63"/>
      <c r="V1019" s="37"/>
      <c r="Y1019" s="5"/>
      <c r="AC1019" s="5"/>
      <c r="AG1019" s="5"/>
      <c r="AK1019" s="5"/>
      <c r="AL1019" s="37"/>
      <c r="AM1019" s="37"/>
      <c r="AN1019" s="37"/>
      <c r="AO1019" s="38"/>
      <c r="AP1019" s="5"/>
      <c r="AQ1019" s="5"/>
      <c r="AU1019" s="4"/>
      <c r="AY1019" s="4"/>
      <c r="AZ1019" s="37"/>
      <c r="BA1019" s="37"/>
      <c r="BB1019" s="37"/>
      <c r="BC1019" s="39"/>
      <c r="BD1019" s="37"/>
      <c r="BG1019" s="4"/>
      <c r="BK1019" s="4"/>
      <c r="BL1019" s="37"/>
      <c r="BM1019" s="37"/>
      <c r="BN1019" s="37"/>
      <c r="BO1019" s="39"/>
      <c r="BP1019" s="37"/>
      <c r="BQ1019" s="37"/>
      <c r="BR1019" s="37"/>
      <c r="BS1019" s="31"/>
    </row>
    <row r="1020" spans="8:71" s="2" customFormat="1" x14ac:dyDescent="0.2">
      <c r="H1020" s="5"/>
      <c r="M1020" s="64"/>
      <c r="Q1020" s="64"/>
      <c r="R1020" s="37"/>
      <c r="S1020" s="37"/>
      <c r="T1020" s="37"/>
      <c r="U1020" s="63"/>
      <c r="V1020" s="37"/>
      <c r="Y1020" s="5"/>
      <c r="AC1020" s="5"/>
      <c r="AG1020" s="5"/>
      <c r="AK1020" s="5"/>
      <c r="AL1020" s="37"/>
      <c r="AM1020" s="37"/>
      <c r="AN1020" s="37"/>
      <c r="AO1020" s="38"/>
      <c r="AP1020" s="5"/>
      <c r="AQ1020" s="5"/>
      <c r="AU1020" s="4"/>
      <c r="AY1020" s="4"/>
      <c r="AZ1020" s="37"/>
      <c r="BA1020" s="37"/>
      <c r="BB1020" s="37"/>
      <c r="BC1020" s="39"/>
      <c r="BD1020" s="37"/>
      <c r="BG1020" s="4"/>
      <c r="BK1020" s="4"/>
      <c r="BL1020" s="37"/>
      <c r="BM1020" s="37"/>
      <c r="BN1020" s="37"/>
      <c r="BO1020" s="39"/>
      <c r="BP1020" s="37"/>
      <c r="BQ1020" s="37"/>
      <c r="BR1020" s="37"/>
      <c r="BS1020" s="31"/>
    </row>
    <row r="1021" spans="8:71" s="2" customFormat="1" x14ac:dyDescent="0.2">
      <c r="H1021" s="5"/>
      <c r="M1021" s="64"/>
      <c r="Q1021" s="64"/>
      <c r="R1021" s="37"/>
      <c r="S1021" s="37"/>
      <c r="T1021" s="37"/>
      <c r="U1021" s="63"/>
      <c r="V1021" s="37"/>
      <c r="Y1021" s="5"/>
      <c r="AC1021" s="5"/>
      <c r="AG1021" s="5"/>
      <c r="AK1021" s="5"/>
      <c r="AL1021" s="37"/>
      <c r="AM1021" s="37"/>
      <c r="AN1021" s="37"/>
      <c r="AO1021" s="38"/>
      <c r="AP1021" s="5"/>
      <c r="AQ1021" s="5"/>
      <c r="AU1021" s="4"/>
      <c r="AY1021" s="4"/>
      <c r="AZ1021" s="37"/>
      <c r="BA1021" s="37"/>
      <c r="BB1021" s="37"/>
      <c r="BC1021" s="39"/>
      <c r="BD1021" s="37"/>
      <c r="BG1021" s="4"/>
      <c r="BK1021" s="4"/>
      <c r="BL1021" s="37"/>
      <c r="BM1021" s="37"/>
      <c r="BN1021" s="37"/>
      <c r="BO1021" s="39"/>
      <c r="BP1021" s="37"/>
      <c r="BQ1021" s="37"/>
      <c r="BR1021" s="37"/>
      <c r="BS1021" s="31"/>
    </row>
    <row r="1022" spans="8:71" s="2" customFormat="1" x14ac:dyDescent="0.2">
      <c r="H1022" s="5"/>
      <c r="M1022" s="64"/>
      <c r="Q1022" s="64"/>
      <c r="R1022" s="37"/>
      <c r="S1022" s="37"/>
      <c r="T1022" s="37"/>
      <c r="U1022" s="63"/>
      <c r="V1022" s="37"/>
      <c r="Y1022" s="5"/>
      <c r="AC1022" s="5"/>
      <c r="AG1022" s="5"/>
      <c r="AK1022" s="5"/>
      <c r="AL1022" s="37"/>
      <c r="AM1022" s="37"/>
      <c r="AN1022" s="37"/>
      <c r="AO1022" s="38"/>
      <c r="AP1022" s="5"/>
      <c r="AQ1022" s="5"/>
      <c r="AU1022" s="4"/>
      <c r="AY1022" s="4"/>
      <c r="AZ1022" s="37"/>
      <c r="BA1022" s="37"/>
      <c r="BB1022" s="37"/>
      <c r="BC1022" s="39"/>
      <c r="BD1022" s="37"/>
      <c r="BG1022" s="4"/>
      <c r="BK1022" s="4"/>
      <c r="BL1022" s="37"/>
      <c r="BM1022" s="37"/>
      <c r="BN1022" s="37"/>
      <c r="BO1022" s="39"/>
      <c r="BP1022" s="37"/>
      <c r="BQ1022" s="37"/>
      <c r="BR1022" s="37"/>
      <c r="BS1022" s="31"/>
    </row>
    <row r="1023" spans="8:71" s="2" customFormat="1" x14ac:dyDescent="0.2">
      <c r="H1023" s="5"/>
      <c r="M1023" s="64"/>
      <c r="Q1023" s="64"/>
      <c r="R1023" s="37"/>
      <c r="S1023" s="37"/>
      <c r="T1023" s="37"/>
      <c r="U1023" s="63"/>
      <c r="V1023" s="37"/>
      <c r="Y1023" s="5"/>
      <c r="AC1023" s="5"/>
      <c r="AG1023" s="5"/>
      <c r="AK1023" s="5"/>
      <c r="AL1023" s="37"/>
      <c r="AM1023" s="37"/>
      <c r="AN1023" s="37"/>
      <c r="AO1023" s="38"/>
      <c r="AP1023" s="5"/>
      <c r="AQ1023" s="5"/>
      <c r="AU1023" s="4"/>
      <c r="AY1023" s="4"/>
      <c r="AZ1023" s="37"/>
      <c r="BA1023" s="37"/>
      <c r="BB1023" s="37"/>
      <c r="BC1023" s="39"/>
      <c r="BD1023" s="37"/>
      <c r="BG1023" s="4"/>
      <c r="BK1023" s="4"/>
      <c r="BL1023" s="37"/>
      <c r="BM1023" s="37"/>
      <c r="BN1023" s="37"/>
      <c r="BO1023" s="39"/>
      <c r="BP1023" s="37"/>
      <c r="BQ1023" s="37"/>
      <c r="BR1023" s="37"/>
      <c r="BS1023" s="31"/>
    </row>
    <row r="1024" spans="8:71" s="2" customFormat="1" x14ac:dyDescent="0.2">
      <c r="H1024" s="5"/>
      <c r="M1024" s="64"/>
      <c r="Q1024" s="64"/>
      <c r="R1024" s="37"/>
      <c r="S1024" s="37"/>
      <c r="T1024" s="37"/>
      <c r="U1024" s="63"/>
      <c r="V1024" s="37"/>
      <c r="Y1024" s="5"/>
      <c r="AC1024" s="5"/>
      <c r="AG1024" s="5"/>
      <c r="AK1024" s="5"/>
      <c r="AL1024" s="37"/>
      <c r="AM1024" s="37"/>
      <c r="AN1024" s="37"/>
      <c r="AO1024" s="38"/>
      <c r="AP1024" s="5"/>
      <c r="AQ1024" s="5"/>
      <c r="AU1024" s="4"/>
      <c r="AY1024" s="4"/>
      <c r="AZ1024" s="37"/>
      <c r="BA1024" s="37"/>
      <c r="BB1024" s="37"/>
      <c r="BC1024" s="39"/>
      <c r="BD1024" s="37"/>
      <c r="BG1024" s="4"/>
      <c r="BK1024" s="4"/>
      <c r="BL1024" s="37"/>
      <c r="BM1024" s="37"/>
      <c r="BN1024" s="37"/>
      <c r="BO1024" s="39"/>
      <c r="BP1024" s="37"/>
      <c r="BQ1024" s="37"/>
      <c r="BR1024" s="37"/>
      <c r="BS1024" s="31"/>
    </row>
    <row r="1025" spans="8:71" s="2" customFormat="1" x14ac:dyDescent="0.2">
      <c r="H1025" s="5"/>
      <c r="M1025" s="64"/>
      <c r="Q1025" s="64"/>
      <c r="R1025" s="37"/>
      <c r="S1025" s="37"/>
      <c r="T1025" s="37"/>
      <c r="U1025" s="63"/>
      <c r="V1025" s="37"/>
      <c r="Y1025" s="5"/>
      <c r="AC1025" s="5"/>
      <c r="AG1025" s="5"/>
      <c r="AK1025" s="5"/>
      <c r="AL1025" s="37"/>
      <c r="AM1025" s="37"/>
      <c r="AN1025" s="37"/>
      <c r="AO1025" s="38"/>
      <c r="AP1025" s="5"/>
      <c r="AQ1025" s="5"/>
      <c r="AU1025" s="4"/>
      <c r="AY1025" s="4"/>
      <c r="AZ1025" s="37"/>
      <c r="BA1025" s="37"/>
      <c r="BB1025" s="37"/>
      <c r="BC1025" s="39"/>
      <c r="BD1025" s="37"/>
      <c r="BG1025" s="4"/>
      <c r="BK1025" s="4"/>
      <c r="BL1025" s="37"/>
      <c r="BM1025" s="37"/>
      <c r="BN1025" s="37"/>
      <c r="BO1025" s="39"/>
      <c r="BP1025" s="37"/>
      <c r="BQ1025" s="37"/>
      <c r="BR1025" s="37"/>
      <c r="BS1025" s="31"/>
    </row>
    <row r="1026" spans="8:71" s="2" customFormat="1" x14ac:dyDescent="0.2">
      <c r="H1026" s="5"/>
      <c r="M1026" s="64"/>
      <c r="Q1026" s="64"/>
      <c r="R1026" s="37"/>
      <c r="S1026" s="37"/>
      <c r="T1026" s="37"/>
      <c r="U1026" s="63"/>
      <c r="V1026" s="37"/>
      <c r="Y1026" s="5"/>
      <c r="AC1026" s="5"/>
      <c r="AG1026" s="5"/>
      <c r="AK1026" s="5"/>
      <c r="AL1026" s="37"/>
      <c r="AM1026" s="37"/>
      <c r="AN1026" s="37"/>
      <c r="AO1026" s="38"/>
      <c r="AP1026" s="5"/>
      <c r="AQ1026" s="5"/>
      <c r="AU1026" s="4"/>
      <c r="AY1026" s="4"/>
      <c r="AZ1026" s="37"/>
      <c r="BA1026" s="37"/>
      <c r="BB1026" s="37"/>
      <c r="BC1026" s="39"/>
      <c r="BD1026" s="37"/>
      <c r="BG1026" s="4"/>
      <c r="BK1026" s="4"/>
      <c r="BL1026" s="37"/>
      <c r="BM1026" s="37"/>
      <c r="BN1026" s="37"/>
      <c r="BO1026" s="39"/>
      <c r="BP1026" s="37"/>
      <c r="BQ1026" s="37"/>
      <c r="BR1026" s="37"/>
      <c r="BS1026" s="31"/>
    </row>
    <row r="1027" spans="8:71" s="2" customFormat="1" x14ac:dyDescent="0.2">
      <c r="H1027" s="5"/>
      <c r="M1027" s="64"/>
      <c r="Q1027" s="64"/>
      <c r="R1027" s="37"/>
      <c r="S1027" s="37"/>
      <c r="T1027" s="37"/>
      <c r="U1027" s="63"/>
      <c r="V1027" s="37"/>
      <c r="Y1027" s="5"/>
      <c r="AC1027" s="5"/>
      <c r="AG1027" s="5"/>
      <c r="AK1027" s="5"/>
      <c r="AL1027" s="37"/>
      <c r="AM1027" s="37"/>
      <c r="AN1027" s="37"/>
      <c r="AO1027" s="38"/>
      <c r="AP1027" s="5"/>
      <c r="AQ1027" s="5"/>
      <c r="AU1027" s="4"/>
      <c r="AY1027" s="4"/>
      <c r="AZ1027" s="37"/>
      <c r="BA1027" s="37"/>
      <c r="BB1027" s="37"/>
      <c r="BC1027" s="39"/>
      <c r="BD1027" s="37"/>
      <c r="BG1027" s="4"/>
      <c r="BK1027" s="4"/>
      <c r="BL1027" s="37"/>
      <c r="BM1027" s="37"/>
      <c r="BN1027" s="37"/>
      <c r="BO1027" s="39"/>
      <c r="BP1027" s="37"/>
      <c r="BQ1027" s="37"/>
      <c r="BR1027" s="37"/>
      <c r="BS1027" s="31"/>
    </row>
    <row r="1028" spans="8:71" s="2" customFormat="1" x14ac:dyDescent="0.2">
      <c r="H1028" s="5"/>
      <c r="M1028" s="64"/>
      <c r="Q1028" s="64"/>
      <c r="R1028" s="37"/>
      <c r="S1028" s="37"/>
      <c r="T1028" s="37"/>
      <c r="U1028" s="63"/>
      <c r="V1028" s="37"/>
      <c r="Y1028" s="5"/>
      <c r="AC1028" s="5"/>
      <c r="AG1028" s="5"/>
      <c r="AK1028" s="5"/>
      <c r="AL1028" s="37"/>
      <c r="AM1028" s="37"/>
      <c r="AN1028" s="37"/>
      <c r="AO1028" s="38"/>
      <c r="AP1028" s="5"/>
      <c r="AQ1028" s="5"/>
      <c r="AU1028" s="4"/>
      <c r="AY1028" s="4"/>
      <c r="AZ1028" s="37"/>
      <c r="BA1028" s="37"/>
      <c r="BB1028" s="37"/>
      <c r="BC1028" s="39"/>
      <c r="BD1028" s="37"/>
      <c r="BG1028" s="4"/>
      <c r="BK1028" s="4"/>
      <c r="BL1028" s="37"/>
      <c r="BM1028" s="37"/>
      <c r="BN1028" s="37"/>
      <c r="BO1028" s="39"/>
      <c r="BP1028" s="37"/>
      <c r="BQ1028" s="37"/>
      <c r="BR1028" s="37"/>
      <c r="BS1028" s="31"/>
    </row>
    <row r="1029" spans="8:71" s="2" customFormat="1" x14ac:dyDescent="0.2">
      <c r="H1029" s="5"/>
      <c r="M1029" s="64"/>
      <c r="Q1029" s="64"/>
      <c r="R1029" s="37"/>
      <c r="S1029" s="37"/>
      <c r="T1029" s="37"/>
      <c r="U1029" s="63"/>
      <c r="V1029" s="37"/>
      <c r="Y1029" s="5"/>
      <c r="AC1029" s="5"/>
      <c r="AG1029" s="5"/>
      <c r="AK1029" s="5"/>
      <c r="AL1029" s="37"/>
      <c r="AM1029" s="37"/>
      <c r="AN1029" s="37"/>
      <c r="AO1029" s="38"/>
      <c r="AP1029" s="5"/>
      <c r="AQ1029" s="5"/>
      <c r="AU1029" s="4"/>
      <c r="AY1029" s="4"/>
      <c r="AZ1029" s="37"/>
      <c r="BA1029" s="37"/>
      <c r="BB1029" s="37"/>
      <c r="BC1029" s="39"/>
      <c r="BD1029" s="37"/>
      <c r="BG1029" s="4"/>
      <c r="BK1029" s="4"/>
      <c r="BL1029" s="37"/>
      <c r="BM1029" s="37"/>
      <c r="BN1029" s="37"/>
      <c r="BO1029" s="39"/>
      <c r="BP1029" s="37"/>
      <c r="BQ1029" s="37"/>
      <c r="BR1029" s="37"/>
      <c r="BS1029" s="31"/>
    </row>
    <row r="1030" spans="8:71" s="2" customFormat="1" x14ac:dyDescent="0.2">
      <c r="H1030" s="5"/>
      <c r="M1030" s="64"/>
      <c r="Q1030" s="64"/>
      <c r="R1030" s="37"/>
      <c r="S1030" s="37"/>
      <c r="T1030" s="37"/>
      <c r="U1030" s="63"/>
      <c r="V1030" s="37"/>
      <c r="Y1030" s="5"/>
      <c r="AC1030" s="5"/>
      <c r="AG1030" s="5"/>
      <c r="AK1030" s="5"/>
      <c r="AL1030" s="37"/>
      <c r="AM1030" s="37"/>
      <c r="AN1030" s="37"/>
      <c r="AO1030" s="38"/>
      <c r="AP1030" s="5"/>
      <c r="AQ1030" s="5"/>
      <c r="AU1030" s="4"/>
      <c r="AY1030" s="4"/>
      <c r="AZ1030" s="37"/>
      <c r="BA1030" s="37"/>
      <c r="BB1030" s="37"/>
      <c r="BC1030" s="39"/>
      <c r="BD1030" s="37"/>
      <c r="BG1030" s="4"/>
      <c r="BK1030" s="4"/>
      <c r="BL1030" s="37"/>
      <c r="BM1030" s="37"/>
      <c r="BN1030" s="37"/>
      <c r="BO1030" s="39"/>
      <c r="BP1030" s="37"/>
      <c r="BQ1030" s="37"/>
      <c r="BR1030" s="37"/>
      <c r="BS1030" s="31"/>
    </row>
    <row r="1031" spans="8:71" s="2" customFormat="1" x14ac:dyDescent="0.2">
      <c r="H1031" s="5"/>
      <c r="M1031" s="64"/>
      <c r="Q1031" s="64"/>
      <c r="R1031" s="37"/>
      <c r="S1031" s="37"/>
      <c r="T1031" s="37"/>
      <c r="U1031" s="63"/>
      <c r="V1031" s="37"/>
      <c r="Y1031" s="5"/>
      <c r="AC1031" s="5"/>
      <c r="AG1031" s="5"/>
      <c r="AK1031" s="5"/>
      <c r="AL1031" s="37"/>
      <c r="AM1031" s="37"/>
      <c r="AN1031" s="37"/>
      <c r="AO1031" s="38"/>
      <c r="AP1031" s="5"/>
      <c r="AQ1031" s="5"/>
      <c r="AU1031" s="4"/>
      <c r="AY1031" s="4"/>
      <c r="AZ1031" s="37"/>
      <c r="BA1031" s="37"/>
      <c r="BB1031" s="37"/>
      <c r="BC1031" s="39"/>
      <c r="BD1031" s="37"/>
      <c r="BG1031" s="4"/>
      <c r="BK1031" s="4"/>
      <c r="BL1031" s="37"/>
      <c r="BM1031" s="37"/>
      <c r="BN1031" s="37"/>
      <c r="BO1031" s="39"/>
      <c r="BP1031" s="37"/>
      <c r="BQ1031" s="37"/>
      <c r="BR1031" s="37"/>
      <c r="BS1031" s="31"/>
    </row>
    <row r="1032" spans="8:71" s="2" customFormat="1" x14ac:dyDescent="0.2">
      <c r="H1032" s="5"/>
      <c r="M1032" s="64"/>
      <c r="Q1032" s="64"/>
      <c r="R1032" s="37"/>
      <c r="S1032" s="37"/>
      <c r="T1032" s="37"/>
      <c r="U1032" s="63"/>
      <c r="V1032" s="37"/>
      <c r="Y1032" s="5"/>
      <c r="AC1032" s="5"/>
      <c r="AG1032" s="5"/>
      <c r="AK1032" s="5"/>
      <c r="AL1032" s="37"/>
      <c r="AM1032" s="37"/>
      <c r="AN1032" s="37"/>
      <c r="AO1032" s="38"/>
      <c r="AP1032" s="5"/>
      <c r="AQ1032" s="5"/>
      <c r="AU1032" s="4"/>
      <c r="AY1032" s="4"/>
      <c r="AZ1032" s="37"/>
      <c r="BA1032" s="37"/>
      <c r="BB1032" s="37"/>
      <c r="BC1032" s="39"/>
      <c r="BD1032" s="37"/>
      <c r="BG1032" s="4"/>
      <c r="BK1032" s="4"/>
      <c r="BL1032" s="37"/>
      <c r="BM1032" s="37"/>
      <c r="BN1032" s="37"/>
      <c r="BO1032" s="39"/>
      <c r="BP1032" s="37"/>
      <c r="BQ1032" s="37"/>
      <c r="BR1032" s="37"/>
      <c r="BS1032" s="31"/>
    </row>
    <row r="1033" spans="8:71" s="2" customFormat="1" x14ac:dyDescent="0.2">
      <c r="H1033" s="5"/>
      <c r="M1033" s="64"/>
      <c r="Q1033" s="64"/>
      <c r="R1033" s="37"/>
      <c r="S1033" s="37"/>
      <c r="T1033" s="37"/>
      <c r="U1033" s="63"/>
      <c r="V1033" s="37"/>
      <c r="Y1033" s="5"/>
      <c r="AC1033" s="5"/>
      <c r="AG1033" s="5"/>
      <c r="AK1033" s="5"/>
      <c r="AL1033" s="37"/>
      <c r="AM1033" s="37"/>
      <c r="AN1033" s="37"/>
      <c r="AO1033" s="38"/>
      <c r="AP1033" s="5"/>
      <c r="AQ1033" s="5"/>
      <c r="AU1033" s="4"/>
      <c r="AY1033" s="4"/>
      <c r="AZ1033" s="37"/>
      <c r="BA1033" s="37"/>
      <c r="BB1033" s="37"/>
      <c r="BC1033" s="39"/>
      <c r="BD1033" s="37"/>
      <c r="BG1033" s="4"/>
      <c r="BK1033" s="4"/>
      <c r="BL1033" s="37"/>
      <c r="BM1033" s="37"/>
      <c r="BN1033" s="37"/>
      <c r="BO1033" s="39"/>
      <c r="BP1033" s="37"/>
      <c r="BQ1033" s="37"/>
      <c r="BR1033" s="37"/>
      <c r="BS1033" s="31"/>
    </row>
    <row r="1034" spans="8:71" s="2" customFormat="1" x14ac:dyDescent="0.2">
      <c r="H1034" s="5"/>
      <c r="M1034" s="64"/>
      <c r="Q1034" s="64"/>
      <c r="R1034" s="37"/>
      <c r="S1034" s="37"/>
      <c r="T1034" s="37"/>
      <c r="U1034" s="63"/>
      <c r="V1034" s="37"/>
      <c r="Y1034" s="5"/>
      <c r="AC1034" s="5"/>
      <c r="AG1034" s="5"/>
      <c r="AK1034" s="5"/>
      <c r="AL1034" s="37"/>
      <c r="AM1034" s="37"/>
      <c r="AN1034" s="37"/>
      <c r="AO1034" s="38"/>
      <c r="AP1034" s="5"/>
      <c r="AQ1034" s="5"/>
      <c r="AU1034" s="4"/>
      <c r="AY1034" s="4"/>
      <c r="AZ1034" s="37"/>
      <c r="BA1034" s="37"/>
      <c r="BB1034" s="37"/>
      <c r="BC1034" s="39"/>
      <c r="BD1034" s="37"/>
      <c r="BG1034" s="4"/>
      <c r="BK1034" s="4"/>
      <c r="BL1034" s="37"/>
      <c r="BM1034" s="37"/>
      <c r="BN1034" s="37"/>
      <c r="BO1034" s="39"/>
      <c r="BP1034" s="37"/>
      <c r="BQ1034" s="37"/>
      <c r="BR1034" s="37"/>
      <c r="BS1034" s="31"/>
    </row>
    <row r="1035" spans="8:71" s="2" customFormat="1" x14ac:dyDescent="0.2">
      <c r="H1035" s="5"/>
      <c r="M1035" s="64"/>
      <c r="Q1035" s="64"/>
      <c r="R1035" s="37"/>
      <c r="S1035" s="37"/>
      <c r="T1035" s="37"/>
      <c r="U1035" s="63"/>
      <c r="V1035" s="37"/>
      <c r="Y1035" s="5"/>
      <c r="AC1035" s="5"/>
      <c r="AG1035" s="5"/>
      <c r="AK1035" s="5"/>
      <c r="AL1035" s="37"/>
      <c r="AM1035" s="37"/>
      <c r="AN1035" s="37"/>
      <c r="AO1035" s="38"/>
      <c r="AP1035" s="5"/>
      <c r="AQ1035" s="5"/>
      <c r="AU1035" s="4"/>
      <c r="AY1035" s="4"/>
      <c r="AZ1035" s="37"/>
      <c r="BA1035" s="37"/>
      <c r="BB1035" s="37"/>
      <c r="BC1035" s="39"/>
      <c r="BD1035" s="37"/>
      <c r="BG1035" s="4"/>
      <c r="BK1035" s="4"/>
      <c r="BL1035" s="37"/>
      <c r="BM1035" s="37"/>
      <c r="BN1035" s="37"/>
      <c r="BO1035" s="39"/>
      <c r="BP1035" s="37"/>
      <c r="BQ1035" s="37"/>
      <c r="BR1035" s="37"/>
      <c r="BS1035" s="31"/>
    </row>
    <row r="1036" spans="8:71" s="2" customFormat="1" x14ac:dyDescent="0.2">
      <c r="H1036" s="5"/>
      <c r="M1036" s="64"/>
      <c r="Q1036" s="64"/>
      <c r="R1036" s="37"/>
      <c r="S1036" s="37"/>
      <c r="T1036" s="37"/>
      <c r="U1036" s="63"/>
      <c r="V1036" s="37"/>
      <c r="Y1036" s="5"/>
      <c r="AC1036" s="5"/>
      <c r="AG1036" s="5"/>
      <c r="AK1036" s="5"/>
      <c r="AL1036" s="37"/>
      <c r="AM1036" s="37"/>
      <c r="AN1036" s="37"/>
      <c r="AO1036" s="38"/>
      <c r="AP1036" s="5"/>
      <c r="AQ1036" s="5"/>
      <c r="AU1036" s="4"/>
      <c r="AY1036" s="4"/>
      <c r="AZ1036" s="37"/>
      <c r="BA1036" s="37"/>
      <c r="BB1036" s="37"/>
      <c r="BC1036" s="39"/>
      <c r="BD1036" s="37"/>
      <c r="BG1036" s="4"/>
      <c r="BK1036" s="4"/>
      <c r="BL1036" s="37"/>
      <c r="BM1036" s="37"/>
      <c r="BN1036" s="37"/>
      <c r="BO1036" s="39"/>
      <c r="BP1036" s="37"/>
      <c r="BQ1036" s="37"/>
      <c r="BR1036" s="37"/>
      <c r="BS1036" s="31"/>
    </row>
    <row r="1037" spans="8:71" s="2" customFormat="1" x14ac:dyDescent="0.2">
      <c r="H1037" s="5"/>
      <c r="M1037" s="64"/>
      <c r="Q1037" s="64"/>
      <c r="R1037" s="37"/>
      <c r="S1037" s="37"/>
      <c r="T1037" s="37"/>
      <c r="U1037" s="63"/>
      <c r="V1037" s="37"/>
      <c r="Y1037" s="5"/>
      <c r="AC1037" s="5"/>
      <c r="AG1037" s="5"/>
      <c r="AK1037" s="5"/>
      <c r="AL1037" s="37"/>
      <c r="AM1037" s="37"/>
      <c r="AN1037" s="37"/>
      <c r="AO1037" s="38"/>
      <c r="AP1037" s="5"/>
      <c r="AQ1037" s="5"/>
      <c r="AU1037" s="4"/>
      <c r="AY1037" s="4"/>
      <c r="AZ1037" s="37"/>
      <c r="BA1037" s="37"/>
      <c r="BB1037" s="37"/>
      <c r="BC1037" s="39"/>
      <c r="BD1037" s="37"/>
      <c r="BG1037" s="4"/>
      <c r="BK1037" s="4"/>
      <c r="BL1037" s="37"/>
      <c r="BM1037" s="37"/>
      <c r="BN1037" s="37"/>
      <c r="BO1037" s="39"/>
      <c r="BP1037" s="37"/>
      <c r="BQ1037" s="37"/>
      <c r="BR1037" s="37"/>
      <c r="BS1037" s="31"/>
    </row>
    <row r="1038" spans="8:71" s="2" customFormat="1" x14ac:dyDescent="0.2">
      <c r="H1038" s="5"/>
      <c r="M1038" s="64"/>
      <c r="Q1038" s="64"/>
      <c r="R1038" s="37"/>
      <c r="S1038" s="37"/>
      <c r="T1038" s="37"/>
      <c r="U1038" s="63"/>
      <c r="V1038" s="37"/>
      <c r="Y1038" s="5"/>
      <c r="AC1038" s="5"/>
      <c r="AG1038" s="5"/>
      <c r="AK1038" s="5"/>
      <c r="AL1038" s="37"/>
      <c r="AM1038" s="37"/>
      <c r="AN1038" s="37"/>
      <c r="AO1038" s="38"/>
      <c r="AP1038" s="5"/>
      <c r="AQ1038" s="5"/>
      <c r="AU1038" s="4"/>
      <c r="AY1038" s="4"/>
      <c r="AZ1038" s="37"/>
      <c r="BA1038" s="37"/>
      <c r="BB1038" s="37"/>
      <c r="BC1038" s="39"/>
      <c r="BD1038" s="37"/>
      <c r="BG1038" s="4"/>
      <c r="BK1038" s="4"/>
      <c r="BL1038" s="37"/>
      <c r="BM1038" s="37"/>
      <c r="BN1038" s="37"/>
      <c r="BO1038" s="39"/>
      <c r="BP1038" s="37"/>
      <c r="BQ1038" s="37"/>
      <c r="BR1038" s="37"/>
      <c r="BS1038" s="31"/>
    </row>
    <row r="1039" spans="8:71" s="2" customFormat="1" x14ac:dyDescent="0.2">
      <c r="H1039" s="5"/>
      <c r="M1039" s="64"/>
      <c r="Q1039" s="64"/>
      <c r="R1039" s="37"/>
      <c r="S1039" s="37"/>
      <c r="T1039" s="37"/>
      <c r="U1039" s="63"/>
      <c r="V1039" s="37"/>
      <c r="Y1039" s="5"/>
      <c r="AC1039" s="5"/>
      <c r="AG1039" s="5"/>
      <c r="AK1039" s="5"/>
      <c r="AL1039" s="37"/>
      <c r="AM1039" s="37"/>
      <c r="AN1039" s="37"/>
      <c r="AO1039" s="38"/>
      <c r="AP1039" s="5"/>
      <c r="AQ1039" s="5"/>
      <c r="AU1039" s="4"/>
      <c r="AY1039" s="4"/>
      <c r="AZ1039" s="37"/>
      <c r="BA1039" s="37"/>
      <c r="BB1039" s="37"/>
      <c r="BC1039" s="39"/>
      <c r="BD1039" s="37"/>
      <c r="BG1039" s="4"/>
      <c r="BK1039" s="4"/>
      <c r="BL1039" s="37"/>
      <c r="BM1039" s="37"/>
      <c r="BN1039" s="37"/>
      <c r="BO1039" s="39"/>
      <c r="BP1039" s="37"/>
      <c r="BQ1039" s="37"/>
      <c r="BR1039" s="37"/>
      <c r="BS1039" s="31"/>
    </row>
    <row r="1040" spans="8:71" s="2" customFormat="1" x14ac:dyDescent="0.2">
      <c r="H1040" s="5"/>
      <c r="M1040" s="64"/>
      <c r="Q1040" s="64"/>
      <c r="R1040" s="37"/>
      <c r="S1040" s="37"/>
      <c r="T1040" s="37"/>
      <c r="U1040" s="63"/>
      <c r="V1040" s="37"/>
      <c r="Y1040" s="5"/>
      <c r="AC1040" s="5"/>
      <c r="AG1040" s="5"/>
      <c r="AK1040" s="5"/>
      <c r="AL1040" s="37"/>
      <c r="AM1040" s="37"/>
      <c r="AN1040" s="37"/>
      <c r="AO1040" s="38"/>
      <c r="AP1040" s="5"/>
      <c r="AQ1040" s="5"/>
      <c r="AU1040" s="4"/>
      <c r="AY1040" s="4"/>
      <c r="AZ1040" s="37"/>
      <c r="BA1040" s="37"/>
      <c r="BB1040" s="37"/>
      <c r="BC1040" s="39"/>
      <c r="BD1040" s="37"/>
      <c r="BG1040" s="4"/>
      <c r="BK1040" s="4"/>
      <c r="BL1040" s="37"/>
      <c r="BM1040" s="37"/>
      <c r="BN1040" s="37"/>
      <c r="BO1040" s="39"/>
      <c r="BP1040" s="37"/>
      <c r="BQ1040" s="37"/>
      <c r="BR1040" s="37"/>
      <c r="BS1040" s="31"/>
    </row>
    <row r="1041" spans="8:71" s="2" customFormat="1" x14ac:dyDescent="0.2">
      <c r="H1041" s="5"/>
      <c r="M1041" s="64"/>
      <c r="Q1041" s="64"/>
      <c r="R1041" s="37"/>
      <c r="S1041" s="37"/>
      <c r="T1041" s="37"/>
      <c r="U1041" s="63"/>
      <c r="V1041" s="37"/>
      <c r="Y1041" s="5"/>
      <c r="AC1041" s="5"/>
      <c r="AG1041" s="5"/>
      <c r="AK1041" s="5"/>
      <c r="AL1041" s="37"/>
      <c r="AM1041" s="37"/>
      <c r="AN1041" s="37"/>
      <c r="AO1041" s="38"/>
      <c r="AP1041" s="5"/>
      <c r="AQ1041" s="5"/>
      <c r="AU1041" s="4"/>
      <c r="AY1041" s="4"/>
      <c r="AZ1041" s="37"/>
      <c r="BA1041" s="37"/>
      <c r="BB1041" s="37"/>
      <c r="BC1041" s="39"/>
      <c r="BD1041" s="37"/>
      <c r="BG1041" s="4"/>
      <c r="BK1041" s="4"/>
      <c r="BL1041" s="37"/>
      <c r="BM1041" s="37"/>
      <c r="BN1041" s="37"/>
      <c r="BO1041" s="39"/>
      <c r="BP1041" s="37"/>
      <c r="BQ1041" s="37"/>
      <c r="BR1041" s="37"/>
      <c r="BS1041" s="31"/>
    </row>
    <row r="1042" spans="8:71" s="2" customFormat="1" x14ac:dyDescent="0.2">
      <c r="H1042" s="5"/>
      <c r="M1042" s="64"/>
      <c r="Q1042" s="64"/>
      <c r="R1042" s="37"/>
      <c r="S1042" s="37"/>
      <c r="T1042" s="37"/>
      <c r="U1042" s="63"/>
      <c r="V1042" s="37"/>
      <c r="Y1042" s="5"/>
      <c r="AC1042" s="5"/>
      <c r="AG1042" s="5"/>
      <c r="AK1042" s="5"/>
      <c r="AL1042" s="37"/>
      <c r="AM1042" s="37"/>
      <c r="AN1042" s="37"/>
      <c r="AO1042" s="38"/>
      <c r="AP1042" s="5"/>
      <c r="AQ1042" s="5"/>
      <c r="AU1042" s="4"/>
      <c r="AY1042" s="4"/>
      <c r="AZ1042" s="37"/>
      <c r="BA1042" s="37"/>
      <c r="BB1042" s="37"/>
      <c r="BC1042" s="39"/>
      <c r="BD1042" s="37"/>
      <c r="BG1042" s="4"/>
      <c r="BK1042" s="4"/>
      <c r="BL1042" s="37"/>
      <c r="BM1042" s="37"/>
      <c r="BN1042" s="37"/>
      <c r="BO1042" s="39"/>
      <c r="BP1042" s="37"/>
      <c r="BQ1042" s="37"/>
      <c r="BR1042" s="37"/>
      <c r="BS1042" s="31"/>
    </row>
    <row r="1043" spans="8:71" s="2" customFormat="1" x14ac:dyDescent="0.2">
      <c r="H1043" s="5"/>
      <c r="M1043" s="64"/>
      <c r="Q1043" s="64"/>
      <c r="R1043" s="37"/>
      <c r="S1043" s="37"/>
      <c r="T1043" s="37"/>
      <c r="U1043" s="63"/>
      <c r="V1043" s="37"/>
      <c r="Y1043" s="5"/>
      <c r="AC1043" s="5"/>
      <c r="AG1043" s="5"/>
      <c r="AK1043" s="5"/>
      <c r="AL1043" s="37"/>
      <c r="AM1043" s="37"/>
      <c r="AN1043" s="37"/>
      <c r="AO1043" s="38"/>
      <c r="AP1043" s="5"/>
      <c r="AQ1043" s="5"/>
      <c r="AU1043" s="4"/>
      <c r="AY1043" s="4"/>
      <c r="AZ1043" s="37"/>
      <c r="BA1043" s="37"/>
      <c r="BB1043" s="37"/>
      <c r="BC1043" s="39"/>
      <c r="BD1043" s="37"/>
      <c r="BG1043" s="4"/>
      <c r="BK1043" s="4"/>
      <c r="BL1043" s="37"/>
      <c r="BM1043" s="37"/>
      <c r="BN1043" s="37"/>
      <c r="BO1043" s="39"/>
      <c r="BP1043" s="37"/>
      <c r="BQ1043" s="37"/>
      <c r="BR1043" s="37"/>
      <c r="BS1043" s="31"/>
    </row>
    <row r="1044" spans="8:71" s="2" customFormat="1" x14ac:dyDescent="0.2">
      <c r="H1044" s="5"/>
      <c r="M1044" s="64"/>
      <c r="Q1044" s="64"/>
      <c r="R1044" s="37"/>
      <c r="S1044" s="37"/>
      <c r="T1044" s="37"/>
      <c r="U1044" s="63"/>
      <c r="V1044" s="37"/>
      <c r="Y1044" s="5"/>
      <c r="AC1044" s="5"/>
      <c r="AG1044" s="5"/>
      <c r="AK1044" s="5"/>
      <c r="AL1044" s="37"/>
      <c r="AM1044" s="37"/>
      <c r="AN1044" s="37"/>
      <c r="AO1044" s="38"/>
      <c r="AP1044" s="5"/>
      <c r="AQ1044" s="5"/>
      <c r="AU1044" s="4"/>
      <c r="AY1044" s="4"/>
      <c r="AZ1044" s="37"/>
      <c r="BA1044" s="37"/>
      <c r="BB1044" s="37"/>
      <c r="BC1044" s="39"/>
      <c r="BD1044" s="37"/>
      <c r="BG1044" s="4"/>
      <c r="BK1044" s="4"/>
      <c r="BL1044" s="37"/>
      <c r="BM1044" s="37"/>
      <c r="BN1044" s="37"/>
      <c r="BO1044" s="39"/>
      <c r="BP1044" s="37"/>
      <c r="BQ1044" s="37"/>
      <c r="BR1044" s="37"/>
      <c r="BS1044" s="31"/>
    </row>
    <row r="1045" spans="8:71" s="2" customFormat="1" x14ac:dyDescent="0.2">
      <c r="H1045" s="5"/>
      <c r="M1045" s="64"/>
      <c r="Q1045" s="64"/>
      <c r="R1045" s="37"/>
      <c r="S1045" s="37"/>
      <c r="T1045" s="37"/>
      <c r="U1045" s="63"/>
      <c r="V1045" s="37"/>
      <c r="Y1045" s="5"/>
      <c r="AC1045" s="5"/>
      <c r="AG1045" s="5"/>
      <c r="AK1045" s="5"/>
      <c r="AL1045" s="37"/>
      <c r="AM1045" s="37"/>
      <c r="AN1045" s="37"/>
      <c r="AO1045" s="38"/>
      <c r="AP1045" s="5"/>
      <c r="AQ1045" s="5"/>
      <c r="AU1045" s="4"/>
      <c r="AY1045" s="4"/>
      <c r="AZ1045" s="37"/>
      <c r="BA1045" s="37"/>
      <c r="BB1045" s="37"/>
      <c r="BC1045" s="39"/>
      <c r="BD1045" s="37"/>
      <c r="BG1045" s="4"/>
      <c r="BK1045" s="4"/>
      <c r="BL1045" s="37"/>
      <c r="BM1045" s="37"/>
      <c r="BN1045" s="37"/>
      <c r="BO1045" s="39"/>
      <c r="BP1045" s="37"/>
      <c r="BQ1045" s="37"/>
      <c r="BR1045" s="37"/>
      <c r="BS1045" s="31"/>
    </row>
    <row r="1046" spans="8:71" s="2" customFormat="1" x14ac:dyDescent="0.2">
      <c r="H1046" s="5"/>
      <c r="M1046" s="64"/>
      <c r="Q1046" s="64"/>
      <c r="R1046" s="37"/>
      <c r="S1046" s="37"/>
      <c r="T1046" s="37"/>
      <c r="U1046" s="63"/>
      <c r="V1046" s="37"/>
      <c r="Y1046" s="5"/>
      <c r="AC1046" s="5"/>
      <c r="AG1046" s="5"/>
      <c r="AK1046" s="5"/>
      <c r="AL1046" s="37"/>
      <c r="AM1046" s="37"/>
      <c r="AN1046" s="37"/>
      <c r="AO1046" s="38"/>
      <c r="AP1046" s="5"/>
      <c r="AQ1046" s="5"/>
      <c r="AU1046" s="4"/>
      <c r="AY1046" s="4"/>
      <c r="AZ1046" s="37"/>
      <c r="BA1046" s="37"/>
      <c r="BB1046" s="37"/>
      <c r="BC1046" s="39"/>
      <c r="BD1046" s="37"/>
      <c r="BG1046" s="4"/>
      <c r="BK1046" s="4"/>
      <c r="BL1046" s="37"/>
      <c r="BM1046" s="37"/>
      <c r="BN1046" s="37"/>
      <c r="BO1046" s="39"/>
      <c r="BP1046" s="37"/>
      <c r="BQ1046" s="37"/>
      <c r="BR1046" s="37"/>
      <c r="BS1046" s="31"/>
    </row>
    <row r="1047" spans="8:71" s="2" customFormat="1" x14ac:dyDescent="0.2">
      <c r="H1047" s="5"/>
      <c r="M1047" s="64"/>
      <c r="Q1047" s="64"/>
      <c r="R1047" s="37"/>
      <c r="S1047" s="37"/>
      <c r="T1047" s="37"/>
      <c r="U1047" s="63"/>
      <c r="V1047" s="37"/>
      <c r="Y1047" s="5"/>
      <c r="AC1047" s="5"/>
      <c r="AG1047" s="5"/>
      <c r="AK1047" s="5"/>
      <c r="AL1047" s="37"/>
      <c r="AM1047" s="37"/>
      <c r="AN1047" s="37"/>
      <c r="AO1047" s="38"/>
      <c r="AP1047" s="5"/>
      <c r="AQ1047" s="5"/>
      <c r="AU1047" s="4"/>
      <c r="AY1047" s="4"/>
      <c r="AZ1047" s="37"/>
      <c r="BA1047" s="37"/>
      <c r="BB1047" s="37"/>
      <c r="BC1047" s="39"/>
      <c r="BD1047" s="37"/>
      <c r="BG1047" s="4"/>
      <c r="BK1047" s="4"/>
      <c r="BL1047" s="37"/>
      <c r="BM1047" s="37"/>
      <c r="BN1047" s="37"/>
      <c r="BO1047" s="39"/>
      <c r="BP1047" s="37"/>
      <c r="BQ1047" s="37"/>
      <c r="BR1047" s="37"/>
      <c r="BS1047" s="31"/>
    </row>
    <row r="1048" spans="8:71" s="2" customFormat="1" x14ac:dyDescent="0.2">
      <c r="H1048" s="5"/>
      <c r="M1048" s="64"/>
      <c r="Q1048" s="64"/>
      <c r="R1048" s="37"/>
      <c r="S1048" s="37"/>
      <c r="T1048" s="37"/>
      <c r="U1048" s="63"/>
      <c r="V1048" s="37"/>
      <c r="Y1048" s="5"/>
      <c r="AC1048" s="5"/>
      <c r="AG1048" s="5"/>
      <c r="AK1048" s="5"/>
      <c r="AL1048" s="37"/>
      <c r="AM1048" s="37"/>
      <c r="AN1048" s="37"/>
      <c r="AO1048" s="38"/>
      <c r="AP1048" s="5"/>
      <c r="AQ1048" s="5"/>
      <c r="AU1048" s="4"/>
      <c r="AY1048" s="4"/>
      <c r="AZ1048" s="37"/>
      <c r="BA1048" s="37"/>
      <c r="BB1048" s="37"/>
      <c r="BC1048" s="39"/>
      <c r="BD1048" s="37"/>
      <c r="BG1048" s="4"/>
      <c r="BK1048" s="4"/>
      <c r="BL1048" s="37"/>
      <c r="BM1048" s="37"/>
      <c r="BN1048" s="37"/>
      <c r="BO1048" s="39"/>
      <c r="BP1048" s="37"/>
      <c r="BQ1048" s="37"/>
      <c r="BR1048" s="37"/>
      <c r="BS1048" s="31"/>
    </row>
    <row r="1049" spans="8:71" s="2" customFormat="1" x14ac:dyDescent="0.2">
      <c r="H1049" s="5"/>
      <c r="M1049" s="64"/>
      <c r="Q1049" s="64"/>
      <c r="R1049" s="37"/>
      <c r="S1049" s="37"/>
      <c r="T1049" s="37"/>
      <c r="U1049" s="63"/>
      <c r="V1049" s="37"/>
      <c r="Y1049" s="5"/>
      <c r="AC1049" s="5"/>
      <c r="AG1049" s="5"/>
      <c r="AK1049" s="5"/>
      <c r="AL1049" s="37"/>
      <c r="AM1049" s="37"/>
      <c r="AN1049" s="37"/>
      <c r="AO1049" s="38"/>
      <c r="AP1049" s="5"/>
      <c r="AQ1049" s="5"/>
      <c r="AU1049" s="4"/>
      <c r="AY1049" s="4"/>
      <c r="AZ1049" s="37"/>
      <c r="BA1049" s="37"/>
      <c r="BB1049" s="37"/>
      <c r="BC1049" s="39"/>
      <c r="BD1049" s="37"/>
      <c r="BG1049" s="4"/>
      <c r="BK1049" s="4"/>
      <c r="BL1049" s="37"/>
      <c r="BM1049" s="37"/>
      <c r="BN1049" s="37"/>
      <c r="BO1049" s="39"/>
      <c r="BP1049" s="37"/>
      <c r="BQ1049" s="37"/>
      <c r="BR1049" s="37"/>
      <c r="BS1049" s="31"/>
    </row>
    <row r="1050" spans="8:71" s="2" customFormat="1" x14ac:dyDescent="0.2">
      <c r="H1050" s="5"/>
      <c r="M1050" s="64"/>
      <c r="Q1050" s="64"/>
      <c r="R1050" s="37"/>
      <c r="S1050" s="37"/>
      <c r="T1050" s="37"/>
      <c r="U1050" s="63"/>
      <c r="V1050" s="37"/>
      <c r="Y1050" s="5"/>
      <c r="AC1050" s="5"/>
      <c r="AG1050" s="5"/>
      <c r="AK1050" s="5"/>
      <c r="AL1050" s="37"/>
      <c r="AM1050" s="37"/>
      <c r="AN1050" s="37"/>
      <c r="AO1050" s="38"/>
      <c r="AP1050" s="5"/>
      <c r="AQ1050" s="5"/>
      <c r="AU1050" s="4"/>
      <c r="AY1050" s="4"/>
      <c r="AZ1050" s="37"/>
      <c r="BA1050" s="37"/>
      <c r="BB1050" s="37"/>
      <c r="BC1050" s="39"/>
      <c r="BD1050" s="37"/>
      <c r="BG1050" s="4"/>
      <c r="BK1050" s="4"/>
      <c r="BL1050" s="37"/>
      <c r="BM1050" s="37"/>
      <c r="BN1050" s="37"/>
      <c r="BO1050" s="39"/>
      <c r="BP1050" s="37"/>
      <c r="BQ1050" s="37"/>
      <c r="BR1050" s="37"/>
      <c r="BS1050" s="31"/>
    </row>
    <row r="1051" spans="8:71" s="2" customFormat="1" x14ac:dyDescent="0.2">
      <c r="H1051" s="5"/>
      <c r="M1051" s="64"/>
      <c r="Q1051" s="64"/>
      <c r="R1051" s="37"/>
      <c r="S1051" s="37"/>
      <c r="T1051" s="37"/>
      <c r="U1051" s="63"/>
      <c r="V1051" s="37"/>
      <c r="Y1051" s="5"/>
      <c r="AC1051" s="5"/>
      <c r="AG1051" s="5"/>
      <c r="AK1051" s="5"/>
      <c r="AL1051" s="37"/>
      <c r="AM1051" s="37"/>
      <c r="AN1051" s="37"/>
      <c r="AO1051" s="38"/>
      <c r="AP1051" s="5"/>
      <c r="AQ1051" s="5"/>
      <c r="AU1051" s="4"/>
      <c r="AY1051" s="4"/>
      <c r="AZ1051" s="37"/>
      <c r="BA1051" s="37"/>
      <c r="BB1051" s="37"/>
      <c r="BC1051" s="39"/>
      <c r="BD1051" s="37"/>
      <c r="BG1051" s="4"/>
      <c r="BK1051" s="4"/>
      <c r="BL1051" s="37"/>
      <c r="BM1051" s="37"/>
      <c r="BN1051" s="37"/>
      <c r="BO1051" s="39"/>
      <c r="BP1051" s="37"/>
      <c r="BQ1051" s="37"/>
      <c r="BR1051" s="37"/>
      <c r="BS1051" s="31"/>
    </row>
    <row r="1052" spans="8:71" s="2" customFormat="1" x14ac:dyDescent="0.2">
      <c r="H1052" s="5"/>
      <c r="M1052" s="64"/>
      <c r="Q1052" s="64"/>
      <c r="R1052" s="37"/>
      <c r="S1052" s="37"/>
      <c r="T1052" s="37"/>
      <c r="U1052" s="63"/>
      <c r="V1052" s="37"/>
      <c r="Y1052" s="5"/>
      <c r="AC1052" s="5"/>
      <c r="AG1052" s="5"/>
      <c r="AK1052" s="5"/>
      <c r="AL1052" s="37"/>
      <c r="AM1052" s="37"/>
      <c r="AN1052" s="37"/>
      <c r="AO1052" s="38"/>
      <c r="AP1052" s="5"/>
      <c r="AQ1052" s="5"/>
      <c r="AU1052" s="4"/>
      <c r="AY1052" s="4"/>
      <c r="AZ1052" s="37"/>
      <c r="BA1052" s="37"/>
      <c r="BB1052" s="37"/>
      <c r="BC1052" s="39"/>
      <c r="BD1052" s="37"/>
      <c r="BG1052" s="4"/>
      <c r="BK1052" s="4"/>
      <c r="BL1052" s="37"/>
      <c r="BM1052" s="37"/>
      <c r="BN1052" s="37"/>
      <c r="BO1052" s="39"/>
      <c r="BP1052" s="37"/>
      <c r="BQ1052" s="37"/>
      <c r="BR1052" s="37"/>
      <c r="BS1052" s="31"/>
    </row>
    <row r="1053" spans="8:71" s="2" customFormat="1" x14ac:dyDescent="0.2">
      <c r="H1053" s="5"/>
      <c r="M1053" s="64"/>
      <c r="Q1053" s="64"/>
      <c r="R1053" s="37"/>
      <c r="S1053" s="37"/>
      <c r="T1053" s="37"/>
      <c r="U1053" s="63"/>
      <c r="V1053" s="37"/>
      <c r="Y1053" s="5"/>
      <c r="AC1053" s="5"/>
      <c r="AG1053" s="5"/>
      <c r="AK1053" s="5"/>
      <c r="AL1053" s="37"/>
      <c r="AM1053" s="37"/>
      <c r="AN1053" s="37"/>
      <c r="AO1053" s="38"/>
      <c r="AP1053" s="5"/>
      <c r="AQ1053" s="5"/>
      <c r="AU1053" s="4"/>
      <c r="AY1053" s="4"/>
      <c r="AZ1053" s="37"/>
      <c r="BA1053" s="37"/>
      <c r="BB1053" s="37"/>
      <c r="BC1053" s="39"/>
      <c r="BD1053" s="37"/>
      <c r="BG1053" s="4"/>
      <c r="BK1053" s="4"/>
      <c r="BL1053" s="37"/>
      <c r="BM1053" s="37"/>
      <c r="BN1053" s="37"/>
      <c r="BO1053" s="39"/>
      <c r="BP1053" s="37"/>
      <c r="BQ1053" s="37"/>
      <c r="BR1053" s="37"/>
      <c r="BS1053" s="31"/>
    </row>
    <row r="1054" spans="8:71" s="2" customFormat="1" x14ac:dyDescent="0.2">
      <c r="H1054" s="5"/>
      <c r="M1054" s="64"/>
      <c r="Q1054" s="64"/>
      <c r="R1054" s="37"/>
      <c r="S1054" s="37"/>
      <c r="T1054" s="37"/>
      <c r="U1054" s="63"/>
      <c r="V1054" s="37"/>
      <c r="Y1054" s="5"/>
      <c r="AC1054" s="5"/>
      <c r="AG1054" s="5"/>
      <c r="AK1054" s="5"/>
      <c r="AL1054" s="37"/>
      <c r="AM1054" s="37"/>
      <c r="AN1054" s="37"/>
      <c r="AO1054" s="38"/>
      <c r="AP1054" s="5"/>
      <c r="AQ1054" s="5"/>
      <c r="AU1054" s="4"/>
      <c r="AY1054" s="4"/>
      <c r="AZ1054" s="37"/>
      <c r="BA1054" s="37"/>
      <c r="BB1054" s="37"/>
      <c r="BC1054" s="39"/>
      <c r="BD1054" s="37"/>
      <c r="BG1054" s="4"/>
      <c r="BK1054" s="4"/>
      <c r="BL1054" s="37"/>
      <c r="BM1054" s="37"/>
      <c r="BN1054" s="37"/>
      <c r="BO1054" s="39"/>
      <c r="BP1054" s="37"/>
      <c r="BQ1054" s="37"/>
      <c r="BR1054" s="37"/>
      <c r="BS1054" s="31"/>
    </row>
    <row r="1055" spans="8:71" s="2" customFormat="1" x14ac:dyDescent="0.2">
      <c r="H1055" s="5"/>
      <c r="M1055" s="64"/>
      <c r="Q1055" s="64"/>
      <c r="R1055" s="37"/>
      <c r="S1055" s="37"/>
      <c r="T1055" s="37"/>
      <c r="U1055" s="63"/>
      <c r="V1055" s="37"/>
      <c r="Y1055" s="5"/>
      <c r="AC1055" s="5"/>
      <c r="AG1055" s="5"/>
      <c r="AK1055" s="5"/>
      <c r="AL1055" s="37"/>
      <c r="AM1055" s="37"/>
      <c r="AN1055" s="37"/>
      <c r="AO1055" s="38"/>
      <c r="AP1055" s="5"/>
      <c r="AQ1055" s="5"/>
      <c r="AU1055" s="4"/>
      <c r="AY1055" s="4"/>
      <c r="AZ1055" s="37"/>
      <c r="BA1055" s="37"/>
      <c r="BB1055" s="37"/>
      <c r="BC1055" s="39"/>
      <c r="BD1055" s="37"/>
      <c r="BG1055" s="4"/>
      <c r="BK1055" s="4"/>
      <c r="BL1055" s="37"/>
      <c r="BM1055" s="37"/>
      <c r="BN1055" s="37"/>
      <c r="BO1055" s="39"/>
      <c r="BP1055" s="37"/>
      <c r="BQ1055" s="37"/>
      <c r="BR1055" s="37"/>
      <c r="BS1055" s="31"/>
    </row>
    <row r="1056" spans="8:71" s="2" customFormat="1" x14ac:dyDescent="0.2">
      <c r="H1056" s="5"/>
      <c r="M1056" s="64"/>
      <c r="Q1056" s="64"/>
      <c r="R1056" s="37"/>
      <c r="S1056" s="37"/>
      <c r="T1056" s="37"/>
      <c r="U1056" s="63"/>
      <c r="V1056" s="37"/>
      <c r="Y1056" s="5"/>
      <c r="AC1056" s="5"/>
      <c r="AG1056" s="5"/>
      <c r="AK1056" s="5"/>
      <c r="AL1056" s="37"/>
      <c r="AM1056" s="37"/>
      <c r="AN1056" s="37"/>
      <c r="AO1056" s="38"/>
      <c r="AP1056" s="5"/>
      <c r="AQ1056" s="5"/>
      <c r="AU1056" s="4"/>
      <c r="AY1056" s="4"/>
      <c r="AZ1056" s="37"/>
      <c r="BA1056" s="37"/>
      <c r="BB1056" s="37"/>
      <c r="BC1056" s="39"/>
      <c r="BD1056" s="37"/>
      <c r="BG1056" s="4"/>
      <c r="BK1056" s="4"/>
      <c r="BL1056" s="37"/>
      <c r="BM1056" s="37"/>
      <c r="BN1056" s="37"/>
      <c r="BO1056" s="39"/>
      <c r="BP1056" s="37"/>
      <c r="BQ1056" s="37"/>
      <c r="BR1056" s="37"/>
      <c r="BS1056" s="31"/>
    </row>
    <row r="1057" spans="8:71" s="2" customFormat="1" x14ac:dyDescent="0.2">
      <c r="H1057" s="5"/>
      <c r="M1057" s="64"/>
      <c r="Q1057" s="64"/>
      <c r="R1057" s="37"/>
      <c r="S1057" s="37"/>
      <c r="T1057" s="37"/>
      <c r="U1057" s="63"/>
      <c r="V1057" s="37"/>
      <c r="Y1057" s="5"/>
      <c r="AC1057" s="5"/>
      <c r="AG1057" s="5"/>
      <c r="AK1057" s="5"/>
      <c r="AL1057" s="37"/>
      <c r="AM1057" s="37"/>
      <c r="AN1057" s="37"/>
      <c r="AO1057" s="38"/>
      <c r="AP1057" s="5"/>
      <c r="AQ1057" s="5"/>
      <c r="AU1057" s="4"/>
      <c r="AY1057" s="4"/>
      <c r="AZ1057" s="37"/>
      <c r="BA1057" s="37"/>
      <c r="BB1057" s="37"/>
      <c r="BC1057" s="39"/>
      <c r="BD1057" s="37"/>
      <c r="BG1057" s="4"/>
      <c r="BK1057" s="4"/>
      <c r="BL1057" s="37"/>
      <c r="BM1057" s="37"/>
      <c r="BN1057" s="37"/>
      <c r="BO1057" s="39"/>
      <c r="BP1057" s="37"/>
      <c r="BQ1057" s="37"/>
      <c r="BR1057" s="37"/>
      <c r="BS1057" s="31"/>
    </row>
    <row r="1058" spans="8:71" s="2" customFormat="1" x14ac:dyDescent="0.2">
      <c r="H1058" s="5"/>
      <c r="M1058" s="64"/>
      <c r="Q1058" s="64"/>
      <c r="R1058" s="37"/>
      <c r="S1058" s="37"/>
      <c r="T1058" s="37"/>
      <c r="U1058" s="63"/>
      <c r="V1058" s="37"/>
      <c r="Y1058" s="5"/>
      <c r="AC1058" s="5"/>
      <c r="AG1058" s="5"/>
      <c r="AK1058" s="5"/>
      <c r="AL1058" s="37"/>
      <c r="AM1058" s="37"/>
      <c r="AN1058" s="37"/>
      <c r="AO1058" s="38"/>
      <c r="AP1058" s="5"/>
      <c r="AQ1058" s="5"/>
      <c r="AU1058" s="4"/>
      <c r="AY1058" s="4"/>
      <c r="AZ1058" s="37"/>
      <c r="BA1058" s="37"/>
      <c r="BB1058" s="37"/>
      <c r="BC1058" s="39"/>
      <c r="BD1058" s="37"/>
      <c r="BG1058" s="4"/>
      <c r="BK1058" s="4"/>
      <c r="BL1058" s="37"/>
      <c r="BM1058" s="37"/>
      <c r="BN1058" s="37"/>
      <c r="BO1058" s="39"/>
      <c r="BP1058" s="37"/>
      <c r="BQ1058" s="37"/>
      <c r="BR1058" s="37"/>
      <c r="BS1058" s="31"/>
    </row>
    <row r="1059" spans="8:71" s="2" customFormat="1" x14ac:dyDescent="0.2">
      <c r="H1059" s="5"/>
      <c r="M1059" s="64"/>
      <c r="Q1059" s="64"/>
      <c r="R1059" s="37"/>
      <c r="S1059" s="37"/>
      <c r="T1059" s="37"/>
      <c r="U1059" s="63"/>
      <c r="V1059" s="37"/>
      <c r="Y1059" s="5"/>
      <c r="AC1059" s="5"/>
      <c r="AG1059" s="5"/>
      <c r="AK1059" s="5"/>
      <c r="AL1059" s="37"/>
      <c r="AM1059" s="37"/>
      <c r="AN1059" s="37"/>
      <c r="AO1059" s="38"/>
      <c r="AP1059" s="5"/>
      <c r="AQ1059" s="5"/>
      <c r="AU1059" s="4"/>
      <c r="AY1059" s="4"/>
      <c r="AZ1059" s="37"/>
      <c r="BA1059" s="37"/>
      <c r="BB1059" s="37"/>
      <c r="BC1059" s="39"/>
      <c r="BD1059" s="37"/>
      <c r="BG1059" s="4"/>
      <c r="BK1059" s="4"/>
      <c r="BL1059" s="37"/>
      <c r="BM1059" s="37"/>
      <c r="BN1059" s="37"/>
      <c r="BO1059" s="39"/>
      <c r="BP1059" s="37"/>
      <c r="BQ1059" s="37"/>
      <c r="BR1059" s="37"/>
      <c r="BS1059" s="31"/>
    </row>
    <row r="1060" spans="8:71" s="2" customFormat="1" x14ac:dyDescent="0.2">
      <c r="H1060" s="5"/>
      <c r="M1060" s="64"/>
      <c r="Q1060" s="64"/>
      <c r="R1060" s="37"/>
      <c r="S1060" s="37"/>
      <c r="T1060" s="37"/>
      <c r="U1060" s="63"/>
      <c r="V1060" s="37"/>
      <c r="Y1060" s="5"/>
      <c r="AC1060" s="5"/>
      <c r="AG1060" s="5"/>
      <c r="AK1060" s="5"/>
      <c r="AL1060" s="37"/>
      <c r="AM1060" s="37"/>
      <c r="AN1060" s="37"/>
      <c r="AO1060" s="38"/>
      <c r="AP1060" s="5"/>
      <c r="AQ1060" s="5"/>
      <c r="AU1060" s="4"/>
      <c r="AY1060" s="4"/>
      <c r="AZ1060" s="37"/>
      <c r="BA1060" s="37"/>
      <c r="BB1060" s="37"/>
      <c r="BC1060" s="39"/>
      <c r="BD1060" s="37"/>
      <c r="BG1060" s="4"/>
      <c r="BK1060" s="4"/>
      <c r="BL1060" s="37"/>
      <c r="BM1060" s="37"/>
      <c r="BN1060" s="37"/>
      <c r="BO1060" s="39"/>
      <c r="BP1060" s="37"/>
      <c r="BQ1060" s="37"/>
      <c r="BR1060" s="37"/>
      <c r="BS1060" s="31"/>
    </row>
    <row r="1061" spans="8:71" s="2" customFormat="1" x14ac:dyDescent="0.2">
      <c r="H1061" s="5"/>
      <c r="M1061" s="64"/>
      <c r="Q1061" s="64"/>
      <c r="R1061" s="37"/>
      <c r="S1061" s="37"/>
      <c r="T1061" s="37"/>
      <c r="U1061" s="63"/>
      <c r="V1061" s="37"/>
      <c r="Y1061" s="5"/>
      <c r="AC1061" s="5"/>
      <c r="AG1061" s="5"/>
      <c r="AK1061" s="5"/>
      <c r="AL1061" s="37"/>
      <c r="AM1061" s="37"/>
      <c r="AN1061" s="37"/>
      <c r="AO1061" s="38"/>
      <c r="AP1061" s="5"/>
      <c r="AQ1061" s="5"/>
      <c r="AU1061" s="4"/>
      <c r="AY1061" s="4"/>
      <c r="AZ1061" s="37"/>
      <c r="BA1061" s="37"/>
      <c r="BB1061" s="37"/>
      <c r="BC1061" s="39"/>
      <c r="BD1061" s="37"/>
      <c r="BG1061" s="4"/>
      <c r="BK1061" s="4"/>
      <c r="BL1061" s="37"/>
      <c r="BM1061" s="37"/>
      <c r="BN1061" s="37"/>
      <c r="BO1061" s="39"/>
      <c r="BP1061" s="37"/>
      <c r="BQ1061" s="37"/>
      <c r="BR1061" s="37"/>
      <c r="BS1061" s="31"/>
    </row>
    <row r="1062" spans="8:71" s="2" customFormat="1" x14ac:dyDescent="0.2">
      <c r="H1062" s="5"/>
      <c r="M1062" s="64"/>
      <c r="Q1062" s="64"/>
      <c r="R1062" s="37"/>
      <c r="S1062" s="37"/>
      <c r="T1062" s="37"/>
      <c r="U1062" s="63"/>
      <c r="V1062" s="37"/>
      <c r="Y1062" s="5"/>
      <c r="AC1062" s="5"/>
      <c r="AG1062" s="5"/>
      <c r="AK1062" s="5"/>
      <c r="AL1062" s="37"/>
      <c r="AM1062" s="37"/>
      <c r="AN1062" s="37"/>
      <c r="AO1062" s="38"/>
      <c r="AP1062" s="5"/>
      <c r="AQ1062" s="5"/>
      <c r="AU1062" s="4"/>
      <c r="AY1062" s="4"/>
      <c r="AZ1062" s="37"/>
      <c r="BA1062" s="37"/>
      <c r="BB1062" s="37"/>
      <c r="BC1062" s="39"/>
      <c r="BD1062" s="37"/>
      <c r="BG1062" s="4"/>
      <c r="BK1062" s="4"/>
      <c r="BL1062" s="37"/>
      <c r="BM1062" s="37"/>
      <c r="BN1062" s="37"/>
      <c r="BO1062" s="39"/>
      <c r="BP1062" s="37"/>
      <c r="BQ1062" s="37"/>
      <c r="BR1062" s="37"/>
      <c r="BS1062" s="31"/>
    </row>
    <row r="1063" spans="8:71" s="2" customFormat="1" x14ac:dyDescent="0.2">
      <c r="H1063" s="5"/>
      <c r="M1063" s="64"/>
      <c r="Q1063" s="64"/>
      <c r="R1063" s="37"/>
      <c r="S1063" s="37"/>
      <c r="T1063" s="37"/>
      <c r="U1063" s="63"/>
      <c r="V1063" s="37"/>
      <c r="Y1063" s="5"/>
      <c r="AC1063" s="5"/>
      <c r="AG1063" s="5"/>
      <c r="AK1063" s="5"/>
      <c r="AL1063" s="37"/>
      <c r="AM1063" s="37"/>
      <c r="AN1063" s="37"/>
      <c r="AO1063" s="38"/>
      <c r="AP1063" s="5"/>
      <c r="AQ1063" s="5"/>
      <c r="AU1063" s="4"/>
      <c r="AY1063" s="4"/>
      <c r="AZ1063" s="37"/>
      <c r="BA1063" s="37"/>
      <c r="BB1063" s="37"/>
      <c r="BC1063" s="39"/>
      <c r="BD1063" s="37"/>
      <c r="BG1063" s="4"/>
      <c r="BK1063" s="4"/>
      <c r="BL1063" s="37"/>
      <c r="BM1063" s="37"/>
      <c r="BN1063" s="37"/>
      <c r="BO1063" s="39"/>
      <c r="BP1063" s="37"/>
      <c r="BQ1063" s="37"/>
      <c r="BR1063" s="37"/>
      <c r="BS1063" s="31"/>
    </row>
    <row r="1064" spans="8:71" s="2" customFormat="1" x14ac:dyDescent="0.2">
      <c r="H1064" s="5"/>
      <c r="M1064" s="64"/>
      <c r="Q1064" s="64"/>
      <c r="R1064" s="37"/>
      <c r="S1064" s="37"/>
      <c r="T1064" s="37"/>
      <c r="U1064" s="63"/>
      <c r="V1064" s="37"/>
      <c r="Y1064" s="5"/>
      <c r="AC1064" s="5"/>
      <c r="AG1064" s="5"/>
      <c r="AK1064" s="5"/>
      <c r="AL1064" s="37"/>
      <c r="AM1064" s="37"/>
      <c r="AN1064" s="37"/>
      <c r="AO1064" s="38"/>
      <c r="AP1064" s="5"/>
      <c r="AQ1064" s="5"/>
      <c r="AU1064" s="4"/>
      <c r="AY1064" s="4"/>
      <c r="AZ1064" s="37"/>
      <c r="BA1064" s="37"/>
      <c r="BB1064" s="37"/>
      <c r="BC1064" s="39"/>
      <c r="BD1064" s="37"/>
      <c r="BG1064" s="4"/>
      <c r="BK1064" s="4"/>
      <c r="BL1064" s="37"/>
      <c r="BM1064" s="37"/>
      <c r="BN1064" s="37"/>
      <c r="BO1064" s="39"/>
      <c r="BP1064" s="37"/>
      <c r="BQ1064" s="37"/>
      <c r="BR1064" s="37"/>
      <c r="BS1064" s="31"/>
    </row>
    <row r="1065" spans="8:71" s="2" customFormat="1" x14ac:dyDescent="0.2">
      <c r="H1065" s="5"/>
      <c r="M1065" s="64"/>
      <c r="Q1065" s="64"/>
      <c r="R1065" s="37"/>
      <c r="S1065" s="37"/>
      <c r="T1065" s="37"/>
      <c r="U1065" s="63"/>
      <c r="V1065" s="37"/>
      <c r="Y1065" s="5"/>
      <c r="AC1065" s="5"/>
      <c r="AG1065" s="5"/>
      <c r="AK1065" s="5"/>
      <c r="AL1065" s="37"/>
      <c r="AM1065" s="37"/>
      <c r="AN1065" s="37"/>
      <c r="AO1065" s="38"/>
      <c r="AP1065" s="5"/>
      <c r="AQ1065" s="5"/>
      <c r="AU1065" s="4"/>
      <c r="AY1065" s="4"/>
      <c r="AZ1065" s="37"/>
      <c r="BA1065" s="37"/>
      <c r="BB1065" s="37"/>
      <c r="BC1065" s="39"/>
      <c r="BD1065" s="37"/>
      <c r="BG1065" s="4"/>
      <c r="BK1065" s="4"/>
      <c r="BL1065" s="37"/>
      <c r="BM1065" s="37"/>
      <c r="BN1065" s="37"/>
      <c r="BO1065" s="39"/>
      <c r="BP1065" s="37"/>
      <c r="BQ1065" s="37"/>
      <c r="BR1065" s="37"/>
      <c r="BS1065" s="31"/>
    </row>
    <row r="1066" spans="8:71" s="2" customFormat="1" x14ac:dyDescent="0.2">
      <c r="H1066" s="5"/>
      <c r="M1066" s="64"/>
      <c r="Q1066" s="64"/>
      <c r="R1066" s="37"/>
      <c r="S1066" s="37"/>
      <c r="T1066" s="37"/>
      <c r="U1066" s="63"/>
      <c r="V1066" s="37"/>
      <c r="Y1066" s="5"/>
      <c r="AC1066" s="5"/>
      <c r="AG1066" s="5"/>
      <c r="AK1066" s="5"/>
      <c r="AL1066" s="37"/>
      <c r="AM1066" s="37"/>
      <c r="AN1066" s="37"/>
      <c r="AO1066" s="38"/>
      <c r="AP1066" s="5"/>
      <c r="AQ1066" s="5"/>
      <c r="AU1066" s="4"/>
      <c r="AY1066" s="4"/>
      <c r="AZ1066" s="37"/>
      <c r="BA1066" s="37"/>
      <c r="BB1066" s="37"/>
      <c r="BC1066" s="39"/>
      <c r="BD1066" s="37"/>
      <c r="BG1066" s="4"/>
      <c r="BK1066" s="4"/>
      <c r="BL1066" s="37"/>
      <c r="BM1066" s="37"/>
      <c r="BN1066" s="37"/>
      <c r="BO1066" s="39"/>
      <c r="BP1066" s="37"/>
      <c r="BQ1066" s="37"/>
      <c r="BR1066" s="37"/>
      <c r="BS1066" s="31"/>
    </row>
    <row r="1067" spans="8:71" s="2" customFormat="1" x14ac:dyDescent="0.2">
      <c r="H1067" s="5"/>
      <c r="M1067" s="64"/>
      <c r="Q1067" s="64"/>
      <c r="R1067" s="37"/>
      <c r="S1067" s="37"/>
      <c r="T1067" s="37"/>
      <c r="U1067" s="63"/>
      <c r="V1067" s="37"/>
      <c r="Y1067" s="5"/>
      <c r="AC1067" s="5"/>
      <c r="AG1067" s="5"/>
      <c r="AK1067" s="5"/>
      <c r="AL1067" s="37"/>
      <c r="AM1067" s="37"/>
      <c r="AN1067" s="37"/>
      <c r="AO1067" s="38"/>
      <c r="AP1067" s="5"/>
      <c r="AQ1067" s="5"/>
      <c r="AU1067" s="4"/>
      <c r="AY1067" s="4"/>
      <c r="AZ1067" s="37"/>
      <c r="BA1067" s="37"/>
      <c r="BB1067" s="37"/>
      <c r="BC1067" s="39"/>
      <c r="BD1067" s="37"/>
      <c r="BG1067" s="4"/>
      <c r="BK1067" s="4"/>
      <c r="BL1067" s="37"/>
      <c r="BM1067" s="37"/>
      <c r="BN1067" s="37"/>
      <c r="BO1067" s="39"/>
      <c r="BP1067" s="37"/>
      <c r="BQ1067" s="37"/>
      <c r="BR1067" s="37"/>
      <c r="BS1067" s="31"/>
    </row>
    <row r="1068" spans="8:71" s="2" customFormat="1" x14ac:dyDescent="0.2">
      <c r="H1068" s="5"/>
      <c r="M1068" s="64"/>
      <c r="Q1068" s="64"/>
      <c r="R1068" s="37"/>
      <c r="S1068" s="37"/>
      <c r="T1068" s="37"/>
      <c r="U1068" s="63"/>
      <c r="V1068" s="37"/>
      <c r="Y1068" s="5"/>
      <c r="AC1068" s="5"/>
      <c r="AG1068" s="5"/>
      <c r="AK1068" s="5"/>
      <c r="AL1068" s="37"/>
      <c r="AM1068" s="37"/>
      <c r="AN1068" s="37"/>
      <c r="AO1068" s="38"/>
      <c r="AP1068" s="5"/>
      <c r="AQ1068" s="5"/>
      <c r="AU1068" s="4"/>
      <c r="AY1068" s="4"/>
      <c r="AZ1068" s="37"/>
      <c r="BA1068" s="37"/>
      <c r="BB1068" s="37"/>
      <c r="BC1068" s="39"/>
      <c r="BD1068" s="37"/>
      <c r="BG1068" s="4"/>
      <c r="BK1068" s="4"/>
      <c r="BL1068" s="37"/>
      <c r="BM1068" s="37"/>
      <c r="BN1068" s="37"/>
      <c r="BO1068" s="39"/>
      <c r="BP1068" s="37"/>
      <c r="BQ1068" s="37"/>
      <c r="BR1068" s="37"/>
      <c r="BS1068" s="31"/>
    </row>
    <row r="1069" spans="8:71" s="2" customFormat="1" x14ac:dyDescent="0.2">
      <c r="H1069" s="5"/>
      <c r="M1069" s="64"/>
      <c r="Q1069" s="64"/>
      <c r="R1069" s="37"/>
      <c r="S1069" s="37"/>
      <c r="T1069" s="37"/>
      <c r="U1069" s="63"/>
      <c r="V1069" s="37"/>
      <c r="Y1069" s="5"/>
      <c r="AC1069" s="5"/>
      <c r="AG1069" s="5"/>
      <c r="AK1069" s="5"/>
      <c r="AL1069" s="37"/>
      <c r="AM1069" s="37"/>
      <c r="AN1069" s="37"/>
      <c r="AO1069" s="38"/>
      <c r="AP1069" s="5"/>
      <c r="AQ1069" s="5"/>
      <c r="AU1069" s="4"/>
      <c r="AY1069" s="4"/>
      <c r="AZ1069" s="37"/>
      <c r="BA1069" s="37"/>
      <c r="BB1069" s="37"/>
      <c r="BC1069" s="39"/>
      <c r="BD1069" s="37"/>
      <c r="BG1069" s="4"/>
      <c r="BK1069" s="4"/>
      <c r="BL1069" s="37"/>
      <c r="BM1069" s="37"/>
      <c r="BN1069" s="37"/>
      <c r="BO1069" s="39"/>
      <c r="BP1069" s="37"/>
      <c r="BQ1069" s="37"/>
      <c r="BR1069" s="37"/>
      <c r="BS1069" s="31"/>
    </row>
    <row r="1070" spans="8:71" s="2" customFormat="1" x14ac:dyDescent="0.2">
      <c r="H1070" s="5"/>
      <c r="M1070" s="64"/>
      <c r="Q1070" s="64"/>
      <c r="R1070" s="37"/>
      <c r="S1070" s="37"/>
      <c r="T1070" s="37"/>
      <c r="U1070" s="63"/>
      <c r="V1070" s="37"/>
      <c r="Y1070" s="5"/>
      <c r="AC1070" s="5"/>
      <c r="AG1070" s="5"/>
      <c r="AK1070" s="5"/>
      <c r="AL1070" s="37"/>
      <c r="AM1070" s="37"/>
      <c r="AN1070" s="37"/>
      <c r="AO1070" s="38"/>
      <c r="AP1070" s="5"/>
      <c r="AQ1070" s="5"/>
      <c r="AU1070" s="4"/>
      <c r="AY1070" s="4"/>
      <c r="AZ1070" s="37"/>
      <c r="BA1070" s="37"/>
      <c r="BB1070" s="37"/>
      <c r="BC1070" s="39"/>
      <c r="BD1070" s="37"/>
      <c r="BG1070" s="4"/>
      <c r="BK1070" s="4"/>
      <c r="BL1070" s="37"/>
      <c r="BM1070" s="37"/>
      <c r="BN1070" s="37"/>
      <c r="BO1070" s="39"/>
      <c r="BP1070" s="37"/>
      <c r="BQ1070" s="37"/>
      <c r="BR1070" s="37"/>
      <c r="BS1070" s="31"/>
    </row>
    <row r="1071" spans="8:71" s="2" customFormat="1" x14ac:dyDescent="0.2">
      <c r="H1071" s="5"/>
      <c r="M1071" s="64"/>
      <c r="Q1071" s="64"/>
      <c r="R1071" s="37"/>
      <c r="S1071" s="37"/>
      <c r="T1071" s="37"/>
      <c r="U1071" s="63"/>
      <c r="V1071" s="37"/>
      <c r="Y1071" s="5"/>
      <c r="AC1071" s="5"/>
      <c r="AG1071" s="5"/>
      <c r="AK1071" s="5"/>
      <c r="AL1071" s="37"/>
      <c r="AM1071" s="37"/>
      <c r="AN1071" s="37"/>
      <c r="AO1071" s="38"/>
      <c r="AP1071" s="5"/>
      <c r="AQ1071" s="5"/>
      <c r="AU1071" s="4"/>
      <c r="AY1071" s="4"/>
      <c r="AZ1071" s="37"/>
      <c r="BA1071" s="37"/>
      <c r="BB1071" s="37"/>
      <c r="BC1071" s="39"/>
      <c r="BD1071" s="37"/>
      <c r="BG1071" s="4"/>
      <c r="BK1071" s="4"/>
      <c r="BL1071" s="37"/>
      <c r="BM1071" s="37"/>
      <c r="BN1071" s="37"/>
      <c r="BO1071" s="39"/>
      <c r="BP1071" s="37"/>
      <c r="BQ1071" s="37"/>
      <c r="BR1071" s="37"/>
      <c r="BS1071" s="31"/>
    </row>
    <row r="1072" spans="8:71" s="2" customFormat="1" x14ac:dyDescent="0.2">
      <c r="H1072" s="5"/>
      <c r="M1072" s="64"/>
      <c r="Q1072" s="64"/>
      <c r="R1072" s="37"/>
      <c r="S1072" s="37"/>
      <c r="T1072" s="37"/>
      <c r="U1072" s="63"/>
      <c r="V1072" s="37"/>
      <c r="Y1072" s="5"/>
      <c r="AC1072" s="5"/>
      <c r="AG1072" s="5"/>
      <c r="AK1072" s="5"/>
      <c r="AL1072" s="37"/>
      <c r="AM1072" s="37"/>
      <c r="AN1072" s="37"/>
      <c r="AO1072" s="38"/>
      <c r="AP1072" s="5"/>
      <c r="AQ1072" s="5"/>
      <c r="AU1072" s="4"/>
      <c r="AY1072" s="4"/>
      <c r="AZ1072" s="37"/>
      <c r="BA1072" s="37"/>
      <c r="BB1072" s="37"/>
      <c r="BC1072" s="39"/>
      <c r="BD1072" s="37"/>
      <c r="BG1072" s="4"/>
      <c r="BK1072" s="4"/>
      <c r="BL1072" s="37"/>
      <c r="BM1072" s="37"/>
      <c r="BN1072" s="37"/>
      <c r="BO1072" s="39"/>
      <c r="BP1072" s="37"/>
      <c r="BQ1072" s="37"/>
      <c r="BR1072" s="37"/>
      <c r="BS1072" s="31"/>
    </row>
    <row r="1073" spans="8:71" s="2" customFormat="1" x14ac:dyDescent="0.2">
      <c r="H1073" s="5"/>
      <c r="M1073" s="64"/>
      <c r="Q1073" s="64"/>
      <c r="R1073" s="37"/>
      <c r="S1073" s="37"/>
      <c r="T1073" s="37"/>
      <c r="U1073" s="63"/>
      <c r="V1073" s="37"/>
      <c r="Y1073" s="5"/>
      <c r="AC1073" s="5"/>
      <c r="AG1073" s="5"/>
      <c r="AK1073" s="5"/>
      <c r="AL1073" s="37"/>
      <c r="AM1073" s="37"/>
      <c r="AN1073" s="37"/>
      <c r="AO1073" s="38"/>
      <c r="AP1073" s="5"/>
      <c r="AQ1073" s="5"/>
      <c r="AU1073" s="4"/>
      <c r="AY1073" s="4"/>
      <c r="AZ1073" s="37"/>
      <c r="BA1073" s="37"/>
      <c r="BB1073" s="37"/>
      <c r="BC1073" s="39"/>
      <c r="BD1073" s="37"/>
      <c r="BG1073" s="4"/>
      <c r="BK1073" s="4"/>
      <c r="BL1073" s="37"/>
      <c r="BM1073" s="37"/>
      <c r="BN1073" s="37"/>
      <c r="BO1073" s="39"/>
      <c r="BP1073" s="37"/>
      <c r="BQ1073" s="37"/>
      <c r="BR1073" s="37"/>
      <c r="BS1073" s="31"/>
    </row>
    <row r="1074" spans="8:71" s="2" customFormat="1" x14ac:dyDescent="0.2">
      <c r="H1074" s="5"/>
      <c r="M1074" s="64"/>
      <c r="Q1074" s="64"/>
      <c r="R1074" s="37"/>
      <c r="S1074" s="37"/>
      <c r="T1074" s="37"/>
      <c r="U1074" s="63"/>
      <c r="V1074" s="37"/>
      <c r="Y1074" s="5"/>
      <c r="AC1074" s="5"/>
      <c r="AG1074" s="5"/>
      <c r="AK1074" s="5"/>
      <c r="AL1074" s="37"/>
      <c r="AM1074" s="37"/>
      <c r="AN1074" s="37"/>
      <c r="AO1074" s="38"/>
      <c r="AP1074" s="5"/>
      <c r="AQ1074" s="5"/>
      <c r="AU1074" s="4"/>
      <c r="AY1074" s="4"/>
      <c r="AZ1074" s="37"/>
      <c r="BA1074" s="37"/>
      <c r="BB1074" s="37"/>
      <c r="BC1074" s="39"/>
      <c r="BD1074" s="37"/>
      <c r="BG1074" s="4"/>
      <c r="BK1074" s="4"/>
      <c r="BL1074" s="37"/>
      <c r="BM1074" s="37"/>
      <c r="BN1074" s="37"/>
      <c r="BO1074" s="39"/>
      <c r="BP1074" s="37"/>
      <c r="BQ1074" s="37"/>
      <c r="BR1074" s="37"/>
      <c r="BS1074" s="31"/>
    </row>
    <row r="1075" spans="8:71" s="2" customFormat="1" x14ac:dyDescent="0.2">
      <c r="H1075" s="5"/>
      <c r="M1075" s="64"/>
      <c r="Q1075" s="64"/>
      <c r="R1075" s="37"/>
      <c r="S1075" s="37"/>
      <c r="T1075" s="37"/>
      <c r="U1075" s="63"/>
      <c r="V1075" s="37"/>
      <c r="Y1075" s="5"/>
      <c r="AC1075" s="5"/>
      <c r="AG1075" s="5"/>
      <c r="AK1075" s="5"/>
      <c r="AL1075" s="37"/>
      <c r="AM1075" s="37"/>
      <c r="AN1075" s="37"/>
      <c r="AO1075" s="38"/>
      <c r="AP1075" s="5"/>
      <c r="AQ1075" s="5"/>
      <c r="AU1075" s="4"/>
      <c r="AY1075" s="4"/>
      <c r="AZ1075" s="37"/>
      <c r="BA1075" s="37"/>
      <c r="BB1075" s="37"/>
      <c r="BC1075" s="39"/>
      <c r="BD1075" s="37"/>
      <c r="BG1075" s="4"/>
      <c r="BK1075" s="4"/>
      <c r="BL1075" s="37"/>
      <c r="BM1075" s="37"/>
      <c r="BN1075" s="37"/>
      <c r="BO1075" s="39"/>
      <c r="BP1075" s="37"/>
      <c r="BQ1075" s="37"/>
      <c r="BR1075" s="37"/>
      <c r="BS1075" s="31"/>
    </row>
    <row r="1076" spans="8:71" s="2" customFormat="1" x14ac:dyDescent="0.2">
      <c r="H1076" s="5"/>
      <c r="M1076" s="64"/>
      <c r="Q1076" s="64"/>
      <c r="R1076" s="37"/>
      <c r="S1076" s="37"/>
      <c r="T1076" s="37"/>
      <c r="U1076" s="63"/>
      <c r="V1076" s="37"/>
      <c r="Y1076" s="5"/>
      <c r="AC1076" s="5"/>
      <c r="AG1076" s="5"/>
      <c r="AK1076" s="5"/>
      <c r="AL1076" s="37"/>
      <c r="AM1076" s="37"/>
      <c r="AN1076" s="37"/>
      <c r="AO1076" s="38"/>
      <c r="AP1076" s="5"/>
      <c r="AQ1076" s="5"/>
      <c r="AU1076" s="4"/>
      <c r="AY1076" s="4"/>
      <c r="AZ1076" s="37"/>
      <c r="BA1076" s="37"/>
      <c r="BB1076" s="37"/>
      <c r="BC1076" s="39"/>
      <c r="BD1076" s="37"/>
      <c r="BG1076" s="4"/>
      <c r="BK1076" s="4"/>
      <c r="BL1076" s="37"/>
      <c r="BM1076" s="37"/>
      <c r="BN1076" s="37"/>
      <c r="BO1076" s="39"/>
      <c r="BP1076" s="37"/>
      <c r="BQ1076" s="37"/>
      <c r="BR1076" s="37"/>
      <c r="BS1076" s="31"/>
    </row>
    <row r="1077" spans="8:71" s="2" customFormat="1" x14ac:dyDescent="0.2">
      <c r="H1077" s="5"/>
      <c r="M1077" s="64"/>
      <c r="Q1077" s="64"/>
      <c r="R1077" s="37"/>
      <c r="S1077" s="37"/>
      <c r="T1077" s="37"/>
      <c r="U1077" s="63"/>
      <c r="V1077" s="37"/>
      <c r="Y1077" s="5"/>
      <c r="AC1077" s="5"/>
      <c r="AG1077" s="5"/>
      <c r="AK1077" s="5"/>
      <c r="AL1077" s="37"/>
      <c r="AM1077" s="37"/>
      <c r="AN1077" s="37"/>
      <c r="AO1077" s="38"/>
      <c r="AP1077" s="5"/>
      <c r="AQ1077" s="5"/>
      <c r="AU1077" s="4"/>
      <c r="AY1077" s="4"/>
      <c r="AZ1077" s="37"/>
      <c r="BA1077" s="37"/>
      <c r="BB1077" s="37"/>
      <c r="BC1077" s="39"/>
      <c r="BD1077" s="37"/>
      <c r="BG1077" s="4"/>
      <c r="BK1077" s="4"/>
      <c r="BL1077" s="37"/>
      <c r="BM1077" s="37"/>
      <c r="BN1077" s="37"/>
      <c r="BO1077" s="39"/>
      <c r="BP1077" s="37"/>
      <c r="BQ1077" s="37"/>
      <c r="BR1077" s="37"/>
      <c r="BS1077" s="31"/>
    </row>
    <row r="1078" spans="8:71" s="2" customFormat="1" x14ac:dyDescent="0.2">
      <c r="H1078" s="5"/>
      <c r="M1078" s="64"/>
      <c r="Q1078" s="64"/>
      <c r="R1078" s="37"/>
      <c r="S1078" s="37"/>
      <c r="T1078" s="37"/>
      <c r="U1078" s="63"/>
      <c r="V1078" s="37"/>
      <c r="Y1078" s="5"/>
      <c r="AC1078" s="5"/>
      <c r="AG1078" s="5"/>
      <c r="AK1078" s="5"/>
      <c r="AL1078" s="37"/>
      <c r="AM1078" s="37"/>
      <c r="AN1078" s="37"/>
      <c r="AO1078" s="38"/>
      <c r="AP1078" s="5"/>
      <c r="AQ1078" s="5"/>
      <c r="AU1078" s="4"/>
      <c r="AY1078" s="4"/>
      <c r="AZ1078" s="37"/>
      <c r="BA1078" s="37"/>
      <c r="BB1078" s="37"/>
      <c r="BC1078" s="39"/>
      <c r="BD1078" s="37"/>
      <c r="BG1078" s="4"/>
      <c r="BK1078" s="4"/>
      <c r="BL1078" s="37"/>
      <c r="BM1078" s="37"/>
      <c r="BN1078" s="37"/>
      <c r="BO1078" s="39"/>
      <c r="BP1078" s="37"/>
      <c r="BQ1078" s="37"/>
      <c r="BR1078" s="37"/>
      <c r="BS1078" s="31"/>
    </row>
    <row r="1079" spans="8:71" s="2" customFormat="1" x14ac:dyDescent="0.2">
      <c r="H1079" s="5"/>
      <c r="M1079" s="64"/>
      <c r="Q1079" s="64"/>
      <c r="R1079" s="37"/>
      <c r="S1079" s="37"/>
      <c r="T1079" s="37"/>
      <c r="U1079" s="63"/>
      <c r="V1079" s="37"/>
      <c r="Y1079" s="5"/>
      <c r="AC1079" s="5"/>
      <c r="AG1079" s="5"/>
      <c r="AK1079" s="5"/>
      <c r="AL1079" s="37"/>
      <c r="AM1079" s="37"/>
      <c r="AN1079" s="37"/>
      <c r="AO1079" s="38"/>
      <c r="AP1079" s="5"/>
      <c r="AQ1079" s="5"/>
      <c r="AU1079" s="4"/>
      <c r="AY1079" s="4"/>
      <c r="AZ1079" s="37"/>
      <c r="BA1079" s="37"/>
      <c r="BB1079" s="37"/>
      <c r="BC1079" s="39"/>
      <c r="BD1079" s="37"/>
      <c r="BG1079" s="4"/>
      <c r="BK1079" s="4"/>
      <c r="BL1079" s="37"/>
      <c r="BM1079" s="37"/>
      <c r="BN1079" s="37"/>
      <c r="BO1079" s="39"/>
      <c r="BP1079" s="37"/>
      <c r="BQ1079" s="37"/>
      <c r="BR1079" s="37"/>
      <c r="BS1079" s="31"/>
    </row>
    <row r="1080" spans="8:71" s="2" customFormat="1" x14ac:dyDescent="0.2">
      <c r="H1080" s="5"/>
      <c r="M1080" s="64"/>
      <c r="Q1080" s="64"/>
      <c r="R1080" s="37"/>
      <c r="S1080" s="37"/>
      <c r="T1080" s="37"/>
      <c r="U1080" s="63"/>
      <c r="V1080" s="37"/>
      <c r="Y1080" s="5"/>
      <c r="AC1080" s="5"/>
      <c r="AG1080" s="5"/>
      <c r="AK1080" s="5"/>
      <c r="AL1080" s="37"/>
      <c r="AM1080" s="37"/>
      <c r="AN1080" s="37"/>
      <c r="AO1080" s="38"/>
      <c r="AP1080" s="5"/>
      <c r="AQ1080" s="5"/>
      <c r="AU1080" s="4"/>
      <c r="AY1080" s="4"/>
      <c r="AZ1080" s="37"/>
      <c r="BA1080" s="37"/>
      <c r="BB1080" s="37"/>
      <c r="BC1080" s="39"/>
      <c r="BD1080" s="37"/>
      <c r="BG1080" s="4"/>
      <c r="BK1080" s="4"/>
      <c r="BL1080" s="37"/>
      <c r="BM1080" s="37"/>
      <c r="BN1080" s="37"/>
      <c r="BO1080" s="39"/>
      <c r="BP1080" s="37"/>
      <c r="BQ1080" s="37"/>
      <c r="BR1080" s="37"/>
      <c r="BS1080" s="31"/>
    </row>
    <row r="1081" spans="8:71" s="2" customFormat="1" x14ac:dyDescent="0.2">
      <c r="H1081" s="5"/>
      <c r="M1081" s="64"/>
      <c r="Q1081" s="64"/>
      <c r="R1081" s="37"/>
      <c r="S1081" s="37"/>
      <c r="T1081" s="37"/>
      <c r="U1081" s="63"/>
      <c r="V1081" s="37"/>
      <c r="Y1081" s="5"/>
      <c r="AC1081" s="5"/>
      <c r="AG1081" s="5"/>
      <c r="AK1081" s="5"/>
      <c r="AL1081" s="37"/>
      <c r="AM1081" s="37"/>
      <c r="AN1081" s="37"/>
      <c r="AO1081" s="38"/>
      <c r="AP1081" s="5"/>
      <c r="AQ1081" s="5"/>
      <c r="AU1081" s="4"/>
      <c r="AY1081" s="4"/>
      <c r="AZ1081" s="37"/>
      <c r="BA1081" s="37"/>
      <c r="BB1081" s="37"/>
      <c r="BC1081" s="39"/>
      <c r="BD1081" s="37"/>
      <c r="BG1081" s="4"/>
      <c r="BK1081" s="4"/>
      <c r="BL1081" s="37"/>
      <c r="BM1081" s="37"/>
      <c r="BN1081" s="37"/>
      <c r="BO1081" s="39"/>
      <c r="BP1081" s="37"/>
      <c r="BQ1081" s="37"/>
      <c r="BR1081" s="37"/>
      <c r="BS1081" s="31"/>
    </row>
    <row r="1082" spans="8:71" s="2" customFormat="1" x14ac:dyDescent="0.2">
      <c r="H1082" s="5"/>
      <c r="M1082" s="64"/>
      <c r="Q1082" s="64"/>
      <c r="R1082" s="37"/>
      <c r="S1082" s="37"/>
      <c r="T1082" s="37"/>
      <c r="U1082" s="63"/>
      <c r="V1082" s="37"/>
      <c r="Y1082" s="5"/>
      <c r="AC1082" s="5"/>
      <c r="AG1082" s="5"/>
      <c r="AK1082" s="5"/>
      <c r="AL1082" s="37"/>
      <c r="AM1082" s="37"/>
      <c r="AN1082" s="37"/>
      <c r="AO1082" s="38"/>
      <c r="AP1082" s="5"/>
      <c r="AQ1082" s="5"/>
      <c r="AU1082" s="4"/>
      <c r="AY1082" s="4"/>
      <c r="AZ1082" s="37"/>
      <c r="BA1082" s="37"/>
      <c r="BB1082" s="37"/>
      <c r="BC1082" s="39"/>
      <c r="BD1082" s="37"/>
      <c r="BG1082" s="4"/>
      <c r="BK1082" s="4"/>
      <c r="BL1082" s="37"/>
      <c r="BM1082" s="37"/>
      <c r="BN1082" s="37"/>
      <c r="BO1082" s="39"/>
      <c r="BP1082" s="37"/>
      <c r="BQ1082" s="37"/>
      <c r="BR1082" s="37"/>
      <c r="BS1082" s="31"/>
    </row>
    <row r="1083" spans="8:71" s="2" customFormat="1" x14ac:dyDescent="0.2">
      <c r="H1083" s="5"/>
      <c r="M1083" s="64"/>
      <c r="Q1083" s="64"/>
      <c r="R1083" s="37"/>
      <c r="S1083" s="37"/>
      <c r="T1083" s="37"/>
      <c r="U1083" s="63"/>
      <c r="V1083" s="37"/>
      <c r="Y1083" s="5"/>
      <c r="AC1083" s="5"/>
      <c r="AG1083" s="5"/>
      <c r="AK1083" s="5"/>
      <c r="AL1083" s="37"/>
      <c r="AM1083" s="37"/>
      <c r="AN1083" s="37"/>
      <c r="AO1083" s="38"/>
      <c r="AP1083" s="5"/>
      <c r="AQ1083" s="5"/>
      <c r="AU1083" s="4"/>
      <c r="AY1083" s="4"/>
      <c r="AZ1083" s="37"/>
      <c r="BA1083" s="37"/>
      <c r="BB1083" s="37"/>
      <c r="BC1083" s="39"/>
      <c r="BD1083" s="37"/>
      <c r="BG1083" s="4"/>
      <c r="BK1083" s="4"/>
      <c r="BL1083" s="37"/>
      <c r="BM1083" s="37"/>
      <c r="BN1083" s="37"/>
      <c r="BO1083" s="39"/>
      <c r="BP1083" s="37"/>
      <c r="BQ1083" s="37"/>
      <c r="BR1083" s="37"/>
      <c r="BS1083" s="31"/>
    </row>
    <row r="1084" spans="8:71" s="2" customFormat="1" x14ac:dyDescent="0.2">
      <c r="H1084" s="5"/>
      <c r="M1084" s="64"/>
      <c r="Q1084" s="64"/>
      <c r="R1084" s="37"/>
      <c r="S1084" s="37"/>
      <c r="T1084" s="37"/>
      <c r="U1084" s="63"/>
      <c r="V1084" s="37"/>
      <c r="Y1084" s="5"/>
      <c r="AC1084" s="5"/>
      <c r="AG1084" s="5"/>
      <c r="AK1084" s="5"/>
      <c r="AL1084" s="37"/>
      <c r="AM1084" s="37"/>
      <c r="AN1084" s="37"/>
      <c r="AO1084" s="38"/>
      <c r="AP1084" s="5"/>
      <c r="AQ1084" s="5"/>
      <c r="AU1084" s="4"/>
      <c r="AY1084" s="4"/>
      <c r="AZ1084" s="37"/>
      <c r="BA1084" s="37"/>
      <c r="BB1084" s="37"/>
      <c r="BC1084" s="39"/>
      <c r="BD1084" s="37"/>
      <c r="BG1084" s="4"/>
      <c r="BK1084" s="4"/>
      <c r="BL1084" s="37"/>
      <c r="BM1084" s="37"/>
      <c r="BN1084" s="37"/>
      <c r="BO1084" s="39"/>
      <c r="BP1084" s="37"/>
      <c r="BQ1084" s="37"/>
      <c r="BR1084" s="37"/>
      <c r="BS1084" s="31"/>
    </row>
    <row r="1085" spans="8:71" s="2" customFormat="1" x14ac:dyDescent="0.2">
      <c r="H1085" s="5"/>
      <c r="M1085" s="64"/>
      <c r="Q1085" s="64"/>
      <c r="R1085" s="37"/>
      <c r="S1085" s="37"/>
      <c r="T1085" s="37"/>
      <c r="U1085" s="63"/>
      <c r="V1085" s="37"/>
      <c r="Y1085" s="5"/>
      <c r="AC1085" s="5"/>
      <c r="AG1085" s="5"/>
      <c r="AK1085" s="5"/>
      <c r="AL1085" s="37"/>
      <c r="AM1085" s="37"/>
      <c r="AN1085" s="37"/>
      <c r="AO1085" s="38"/>
      <c r="AP1085" s="5"/>
      <c r="AQ1085" s="5"/>
      <c r="AU1085" s="4"/>
      <c r="AY1085" s="4"/>
      <c r="AZ1085" s="37"/>
      <c r="BA1085" s="37"/>
      <c r="BB1085" s="37"/>
      <c r="BC1085" s="39"/>
      <c r="BD1085" s="37"/>
      <c r="BG1085" s="4"/>
      <c r="BK1085" s="4"/>
      <c r="BL1085" s="37"/>
      <c r="BM1085" s="37"/>
      <c r="BN1085" s="37"/>
      <c r="BO1085" s="39"/>
      <c r="BP1085" s="37"/>
      <c r="BQ1085" s="37"/>
      <c r="BR1085" s="37"/>
      <c r="BS1085" s="31"/>
    </row>
    <row r="1086" spans="8:71" s="2" customFormat="1" x14ac:dyDescent="0.2">
      <c r="H1086" s="5"/>
      <c r="M1086" s="64"/>
      <c r="Q1086" s="64"/>
      <c r="R1086" s="37"/>
      <c r="S1086" s="37"/>
      <c r="T1086" s="37"/>
      <c r="U1086" s="63"/>
      <c r="V1086" s="37"/>
      <c r="Y1086" s="5"/>
      <c r="AC1086" s="5"/>
      <c r="AG1086" s="5"/>
      <c r="AK1086" s="5"/>
      <c r="AL1086" s="37"/>
      <c r="AM1086" s="37"/>
      <c r="AN1086" s="37"/>
      <c r="AO1086" s="38"/>
      <c r="AP1086" s="5"/>
      <c r="AQ1086" s="5"/>
      <c r="AU1086" s="4"/>
      <c r="AY1086" s="4"/>
      <c r="AZ1086" s="37"/>
      <c r="BA1086" s="37"/>
      <c r="BB1086" s="37"/>
      <c r="BC1086" s="39"/>
      <c r="BD1086" s="37"/>
      <c r="BG1086" s="4"/>
      <c r="BK1086" s="4"/>
      <c r="BL1086" s="37"/>
      <c r="BM1086" s="37"/>
      <c r="BN1086" s="37"/>
      <c r="BO1086" s="39"/>
      <c r="BP1086" s="37"/>
      <c r="BQ1086" s="37"/>
      <c r="BR1086" s="37"/>
      <c r="BS1086" s="31"/>
    </row>
    <row r="1087" spans="8:71" s="2" customFormat="1" x14ac:dyDescent="0.2">
      <c r="H1087" s="5"/>
      <c r="M1087" s="64"/>
      <c r="Q1087" s="64"/>
      <c r="R1087" s="37"/>
      <c r="S1087" s="37"/>
      <c r="T1087" s="37"/>
      <c r="U1087" s="63"/>
      <c r="V1087" s="37"/>
      <c r="Y1087" s="5"/>
      <c r="AC1087" s="5"/>
      <c r="AG1087" s="5"/>
      <c r="AK1087" s="5"/>
      <c r="AL1087" s="37"/>
      <c r="AM1087" s="37"/>
      <c r="AN1087" s="37"/>
      <c r="AO1087" s="38"/>
      <c r="AP1087" s="5"/>
      <c r="AQ1087" s="5"/>
      <c r="AU1087" s="4"/>
      <c r="AY1087" s="4"/>
      <c r="AZ1087" s="37"/>
      <c r="BA1087" s="37"/>
      <c r="BB1087" s="37"/>
      <c r="BC1087" s="39"/>
      <c r="BD1087" s="37"/>
      <c r="BG1087" s="4"/>
      <c r="BK1087" s="4"/>
      <c r="BL1087" s="37"/>
      <c r="BM1087" s="37"/>
      <c r="BN1087" s="37"/>
      <c r="BO1087" s="39"/>
      <c r="BP1087" s="37"/>
      <c r="BQ1087" s="37"/>
      <c r="BR1087" s="37"/>
      <c r="BS1087" s="31"/>
    </row>
    <row r="1088" spans="8:71" s="2" customFormat="1" x14ac:dyDescent="0.2">
      <c r="H1088" s="5"/>
      <c r="M1088" s="64"/>
      <c r="Q1088" s="64"/>
      <c r="R1088" s="37"/>
      <c r="S1088" s="37"/>
      <c r="T1088" s="37"/>
      <c r="U1088" s="63"/>
      <c r="V1088" s="37"/>
      <c r="Y1088" s="5"/>
      <c r="AC1088" s="5"/>
      <c r="AG1088" s="5"/>
      <c r="AK1088" s="5"/>
      <c r="AL1088" s="37"/>
      <c r="AM1088" s="37"/>
      <c r="AN1088" s="37"/>
      <c r="AO1088" s="38"/>
      <c r="AP1088" s="5"/>
      <c r="AQ1088" s="5"/>
      <c r="AU1088" s="4"/>
      <c r="AY1088" s="4"/>
      <c r="AZ1088" s="37"/>
      <c r="BA1088" s="37"/>
      <c r="BB1088" s="37"/>
      <c r="BC1088" s="39"/>
      <c r="BD1088" s="37"/>
      <c r="BG1088" s="4"/>
      <c r="BK1088" s="4"/>
      <c r="BL1088" s="37"/>
      <c r="BM1088" s="37"/>
      <c r="BN1088" s="37"/>
      <c r="BO1088" s="39"/>
      <c r="BP1088" s="37"/>
      <c r="BQ1088" s="37"/>
      <c r="BR1088" s="37"/>
      <c r="BS1088" s="31"/>
    </row>
    <row r="1089" spans="8:71" s="2" customFormat="1" x14ac:dyDescent="0.2">
      <c r="H1089" s="5"/>
      <c r="M1089" s="64"/>
      <c r="Q1089" s="64"/>
      <c r="R1089" s="37"/>
      <c r="S1089" s="37"/>
      <c r="T1089" s="37"/>
      <c r="U1089" s="63"/>
      <c r="V1089" s="37"/>
      <c r="Y1089" s="5"/>
      <c r="AC1089" s="5"/>
      <c r="AG1089" s="5"/>
      <c r="AK1089" s="5"/>
      <c r="AL1089" s="37"/>
      <c r="AM1089" s="37"/>
      <c r="AN1089" s="37"/>
      <c r="AO1089" s="38"/>
      <c r="AP1089" s="5"/>
      <c r="AQ1089" s="5"/>
      <c r="AU1089" s="4"/>
      <c r="AY1089" s="4"/>
      <c r="AZ1089" s="37"/>
      <c r="BA1089" s="37"/>
      <c r="BB1089" s="37"/>
      <c r="BC1089" s="39"/>
      <c r="BD1089" s="37"/>
      <c r="BG1089" s="4"/>
      <c r="BK1089" s="4"/>
      <c r="BL1089" s="37"/>
      <c r="BM1089" s="37"/>
      <c r="BN1089" s="37"/>
      <c r="BO1089" s="39"/>
      <c r="BP1089" s="37"/>
      <c r="BQ1089" s="37"/>
      <c r="BR1089" s="37"/>
      <c r="BS1089" s="31"/>
    </row>
    <row r="1090" spans="8:71" s="2" customFormat="1" x14ac:dyDescent="0.2">
      <c r="H1090" s="5"/>
      <c r="M1090" s="64"/>
      <c r="Q1090" s="64"/>
      <c r="R1090" s="37"/>
      <c r="S1090" s="37"/>
      <c r="T1090" s="37"/>
      <c r="U1090" s="63"/>
      <c r="V1090" s="37"/>
      <c r="Y1090" s="5"/>
      <c r="AC1090" s="5"/>
      <c r="AG1090" s="5"/>
      <c r="AK1090" s="5"/>
      <c r="AL1090" s="37"/>
      <c r="AM1090" s="37"/>
      <c r="AN1090" s="37"/>
      <c r="AO1090" s="38"/>
      <c r="AP1090" s="5"/>
      <c r="AQ1090" s="5"/>
      <c r="AU1090" s="4"/>
      <c r="AY1090" s="4"/>
      <c r="AZ1090" s="37"/>
      <c r="BA1090" s="37"/>
      <c r="BB1090" s="37"/>
      <c r="BC1090" s="39"/>
      <c r="BD1090" s="37"/>
      <c r="BG1090" s="4"/>
      <c r="BK1090" s="4"/>
      <c r="BL1090" s="37"/>
      <c r="BM1090" s="37"/>
      <c r="BN1090" s="37"/>
      <c r="BO1090" s="39"/>
      <c r="BP1090" s="37"/>
      <c r="BQ1090" s="37"/>
      <c r="BR1090" s="37"/>
      <c r="BS1090" s="31"/>
    </row>
    <row r="1091" spans="8:71" s="2" customFormat="1" x14ac:dyDescent="0.2">
      <c r="H1091" s="5"/>
      <c r="M1091" s="64"/>
      <c r="Q1091" s="64"/>
      <c r="R1091" s="37"/>
      <c r="S1091" s="37"/>
      <c r="T1091" s="37"/>
      <c r="U1091" s="63"/>
      <c r="V1091" s="37"/>
      <c r="Y1091" s="5"/>
      <c r="AC1091" s="5"/>
      <c r="AG1091" s="5"/>
      <c r="AK1091" s="5"/>
      <c r="AL1091" s="37"/>
      <c r="AM1091" s="37"/>
      <c r="AN1091" s="37"/>
      <c r="AO1091" s="38"/>
      <c r="AP1091" s="5"/>
      <c r="AQ1091" s="5"/>
      <c r="AU1091" s="4"/>
      <c r="AY1091" s="4"/>
      <c r="AZ1091" s="37"/>
      <c r="BA1091" s="37"/>
      <c r="BB1091" s="37"/>
      <c r="BC1091" s="39"/>
      <c r="BD1091" s="37"/>
      <c r="BG1091" s="4"/>
      <c r="BK1091" s="4"/>
      <c r="BL1091" s="37"/>
      <c r="BM1091" s="37"/>
      <c r="BN1091" s="37"/>
      <c r="BO1091" s="39"/>
      <c r="BP1091" s="37"/>
      <c r="BQ1091" s="37"/>
      <c r="BR1091" s="37"/>
      <c r="BS1091" s="31"/>
    </row>
    <row r="1092" spans="8:71" s="2" customFormat="1" x14ac:dyDescent="0.2">
      <c r="H1092" s="5"/>
      <c r="M1092" s="64"/>
      <c r="Q1092" s="64"/>
      <c r="R1092" s="37"/>
      <c r="S1092" s="37"/>
      <c r="T1092" s="37"/>
      <c r="U1092" s="63"/>
      <c r="V1092" s="37"/>
      <c r="Y1092" s="5"/>
      <c r="AC1092" s="5"/>
      <c r="AG1092" s="5"/>
      <c r="AK1092" s="5"/>
      <c r="AL1092" s="37"/>
      <c r="AM1092" s="37"/>
      <c r="AN1092" s="37"/>
      <c r="AO1092" s="38"/>
      <c r="AP1092" s="5"/>
      <c r="AQ1092" s="5"/>
      <c r="AU1092" s="4"/>
      <c r="AY1092" s="4"/>
      <c r="AZ1092" s="37"/>
      <c r="BA1092" s="37"/>
      <c r="BB1092" s="37"/>
      <c r="BC1092" s="39"/>
      <c r="BD1092" s="37"/>
      <c r="BG1092" s="4"/>
      <c r="BK1092" s="4"/>
      <c r="BL1092" s="37"/>
      <c r="BM1092" s="37"/>
      <c r="BN1092" s="37"/>
      <c r="BO1092" s="39"/>
      <c r="BP1092" s="37"/>
      <c r="BQ1092" s="37"/>
      <c r="BR1092" s="37"/>
      <c r="BS1092" s="31"/>
    </row>
    <row r="1093" spans="8:71" s="2" customFormat="1" x14ac:dyDescent="0.2">
      <c r="H1093" s="5"/>
      <c r="M1093" s="64"/>
      <c r="Q1093" s="64"/>
      <c r="R1093" s="37"/>
      <c r="S1093" s="37"/>
      <c r="T1093" s="37"/>
      <c r="U1093" s="63"/>
      <c r="V1093" s="37"/>
      <c r="Y1093" s="5"/>
      <c r="AC1093" s="5"/>
      <c r="AG1093" s="5"/>
      <c r="AK1093" s="5"/>
      <c r="AL1093" s="37"/>
      <c r="AM1093" s="37"/>
      <c r="AN1093" s="37"/>
      <c r="AO1093" s="38"/>
      <c r="AP1093" s="5"/>
      <c r="AQ1093" s="5"/>
      <c r="AU1093" s="4"/>
      <c r="AY1093" s="4"/>
      <c r="AZ1093" s="37"/>
      <c r="BA1093" s="37"/>
      <c r="BB1093" s="37"/>
      <c r="BC1093" s="39"/>
      <c r="BD1093" s="37"/>
      <c r="BG1093" s="4"/>
      <c r="BK1093" s="4"/>
      <c r="BL1093" s="37"/>
      <c r="BM1093" s="37"/>
      <c r="BN1093" s="37"/>
      <c r="BO1093" s="39"/>
      <c r="BP1093" s="37"/>
      <c r="BQ1093" s="37"/>
      <c r="BR1093" s="37"/>
      <c r="BS1093" s="31"/>
    </row>
    <row r="1094" spans="8:71" s="2" customFormat="1" x14ac:dyDescent="0.2">
      <c r="H1094" s="5"/>
      <c r="M1094" s="64"/>
      <c r="Q1094" s="64"/>
      <c r="R1094" s="37"/>
      <c r="S1094" s="37"/>
      <c r="T1094" s="37"/>
      <c r="U1094" s="63"/>
      <c r="V1094" s="37"/>
      <c r="Y1094" s="5"/>
      <c r="AC1094" s="5"/>
      <c r="AG1094" s="5"/>
      <c r="AK1094" s="5"/>
      <c r="AL1094" s="37"/>
      <c r="AM1094" s="37"/>
      <c r="AN1094" s="37"/>
      <c r="AO1094" s="38"/>
      <c r="AP1094" s="5"/>
      <c r="AQ1094" s="5"/>
      <c r="AU1094" s="4"/>
      <c r="AY1094" s="4"/>
      <c r="AZ1094" s="37"/>
      <c r="BA1094" s="37"/>
      <c r="BB1094" s="37"/>
      <c r="BC1094" s="39"/>
      <c r="BD1094" s="37"/>
      <c r="BG1094" s="4"/>
      <c r="BK1094" s="4"/>
      <c r="BL1094" s="37"/>
      <c r="BM1094" s="37"/>
      <c r="BN1094" s="37"/>
      <c r="BO1094" s="39"/>
      <c r="BP1094" s="37"/>
      <c r="BQ1094" s="37"/>
      <c r="BR1094" s="37"/>
      <c r="BS1094" s="31"/>
    </row>
    <row r="1095" spans="8:71" s="2" customFormat="1" x14ac:dyDescent="0.2">
      <c r="H1095" s="5"/>
      <c r="M1095" s="64"/>
      <c r="Q1095" s="64"/>
      <c r="R1095" s="37"/>
      <c r="S1095" s="37"/>
      <c r="T1095" s="37"/>
      <c r="U1095" s="63"/>
      <c r="V1095" s="37"/>
      <c r="Y1095" s="5"/>
      <c r="AC1095" s="5"/>
      <c r="AG1095" s="5"/>
      <c r="AK1095" s="5"/>
      <c r="AL1095" s="37"/>
      <c r="AM1095" s="37"/>
      <c r="AN1095" s="37"/>
      <c r="AO1095" s="38"/>
      <c r="AP1095" s="5"/>
      <c r="AQ1095" s="5"/>
      <c r="AU1095" s="4"/>
      <c r="AY1095" s="4"/>
      <c r="AZ1095" s="37"/>
      <c r="BA1095" s="37"/>
      <c r="BB1095" s="37"/>
      <c r="BC1095" s="39"/>
      <c r="BD1095" s="37"/>
      <c r="BG1095" s="4"/>
      <c r="BK1095" s="4"/>
      <c r="BL1095" s="37"/>
      <c r="BM1095" s="37"/>
      <c r="BN1095" s="37"/>
      <c r="BO1095" s="39"/>
      <c r="BP1095" s="37"/>
      <c r="BQ1095" s="37"/>
      <c r="BR1095" s="37"/>
      <c r="BS1095" s="31"/>
    </row>
    <row r="1096" spans="8:71" s="2" customFormat="1" x14ac:dyDescent="0.2">
      <c r="H1096" s="5"/>
      <c r="M1096" s="64"/>
      <c r="Q1096" s="64"/>
      <c r="R1096" s="37"/>
      <c r="S1096" s="37"/>
      <c r="T1096" s="37"/>
      <c r="U1096" s="63"/>
      <c r="V1096" s="37"/>
      <c r="Y1096" s="5"/>
      <c r="AC1096" s="5"/>
      <c r="AG1096" s="5"/>
      <c r="AK1096" s="5"/>
      <c r="AL1096" s="37"/>
      <c r="AM1096" s="37"/>
      <c r="AN1096" s="37"/>
      <c r="AO1096" s="38"/>
      <c r="AP1096" s="5"/>
      <c r="AQ1096" s="5"/>
      <c r="AU1096" s="4"/>
      <c r="AY1096" s="4"/>
      <c r="AZ1096" s="37"/>
      <c r="BA1096" s="37"/>
      <c r="BB1096" s="37"/>
      <c r="BC1096" s="39"/>
      <c r="BD1096" s="37"/>
      <c r="BG1096" s="4"/>
      <c r="BK1096" s="4"/>
      <c r="BL1096" s="37"/>
      <c r="BM1096" s="37"/>
      <c r="BN1096" s="37"/>
      <c r="BO1096" s="39"/>
      <c r="BP1096" s="37"/>
      <c r="BQ1096" s="37"/>
      <c r="BR1096" s="37"/>
      <c r="BS1096" s="31"/>
    </row>
    <row r="1097" spans="8:71" s="2" customFormat="1" x14ac:dyDescent="0.2">
      <c r="H1097" s="5"/>
      <c r="M1097" s="64"/>
      <c r="Q1097" s="64"/>
      <c r="R1097" s="37"/>
      <c r="S1097" s="37"/>
      <c r="T1097" s="37"/>
      <c r="U1097" s="63"/>
      <c r="V1097" s="37"/>
      <c r="Y1097" s="5"/>
      <c r="AC1097" s="5"/>
      <c r="AG1097" s="5"/>
      <c r="AK1097" s="5"/>
      <c r="AL1097" s="37"/>
      <c r="AM1097" s="37"/>
      <c r="AN1097" s="37"/>
      <c r="AO1097" s="38"/>
      <c r="AP1097" s="5"/>
      <c r="AQ1097" s="5"/>
      <c r="AU1097" s="4"/>
      <c r="AY1097" s="4"/>
      <c r="AZ1097" s="37"/>
      <c r="BA1097" s="37"/>
      <c r="BB1097" s="37"/>
      <c r="BC1097" s="39"/>
      <c r="BD1097" s="37"/>
      <c r="BG1097" s="4"/>
      <c r="BK1097" s="4"/>
      <c r="BL1097" s="37"/>
      <c r="BM1097" s="37"/>
      <c r="BN1097" s="37"/>
      <c r="BO1097" s="39"/>
      <c r="BP1097" s="37"/>
      <c r="BQ1097" s="37"/>
      <c r="BR1097" s="37"/>
      <c r="BS1097" s="31"/>
    </row>
    <row r="1098" spans="8:71" s="2" customFormat="1" x14ac:dyDescent="0.2">
      <c r="H1098" s="5"/>
      <c r="M1098" s="64"/>
      <c r="Q1098" s="64"/>
      <c r="R1098" s="37"/>
      <c r="S1098" s="37"/>
      <c r="T1098" s="37"/>
      <c r="U1098" s="63"/>
      <c r="V1098" s="37"/>
      <c r="Y1098" s="5"/>
      <c r="AC1098" s="5"/>
      <c r="AG1098" s="5"/>
      <c r="AK1098" s="5"/>
      <c r="AL1098" s="37"/>
      <c r="AM1098" s="37"/>
      <c r="AN1098" s="37"/>
      <c r="AO1098" s="38"/>
      <c r="AP1098" s="5"/>
      <c r="AQ1098" s="5"/>
      <c r="AU1098" s="4"/>
      <c r="AY1098" s="4"/>
      <c r="AZ1098" s="37"/>
      <c r="BA1098" s="37"/>
      <c r="BB1098" s="37"/>
      <c r="BC1098" s="39"/>
      <c r="BD1098" s="37"/>
      <c r="BG1098" s="4"/>
      <c r="BK1098" s="4"/>
      <c r="BL1098" s="37"/>
      <c r="BM1098" s="37"/>
      <c r="BN1098" s="37"/>
      <c r="BO1098" s="39"/>
      <c r="BP1098" s="37"/>
      <c r="BQ1098" s="37"/>
      <c r="BR1098" s="37"/>
      <c r="BS1098" s="31"/>
    </row>
    <row r="1099" spans="8:71" s="2" customFormat="1" x14ac:dyDescent="0.2">
      <c r="H1099" s="5"/>
      <c r="M1099" s="64"/>
      <c r="Q1099" s="64"/>
      <c r="R1099" s="37"/>
      <c r="S1099" s="37"/>
      <c r="T1099" s="37"/>
      <c r="U1099" s="63"/>
      <c r="V1099" s="37"/>
      <c r="Y1099" s="5"/>
      <c r="AC1099" s="5"/>
      <c r="AG1099" s="5"/>
      <c r="AK1099" s="5"/>
      <c r="AL1099" s="37"/>
      <c r="AM1099" s="37"/>
      <c r="AN1099" s="37"/>
      <c r="AO1099" s="38"/>
      <c r="AP1099" s="5"/>
      <c r="AQ1099" s="5"/>
      <c r="AU1099" s="4"/>
      <c r="AY1099" s="4"/>
      <c r="AZ1099" s="37"/>
      <c r="BA1099" s="37"/>
      <c r="BB1099" s="37"/>
      <c r="BC1099" s="39"/>
      <c r="BD1099" s="37"/>
      <c r="BG1099" s="4"/>
      <c r="BK1099" s="4"/>
      <c r="BL1099" s="37"/>
      <c r="BM1099" s="37"/>
      <c r="BN1099" s="37"/>
      <c r="BO1099" s="39"/>
      <c r="BP1099" s="37"/>
      <c r="BQ1099" s="37"/>
      <c r="BR1099" s="37"/>
      <c r="BS1099" s="31"/>
    </row>
    <row r="1100" spans="8:71" s="2" customFormat="1" x14ac:dyDescent="0.2">
      <c r="H1100" s="5"/>
      <c r="M1100" s="64"/>
      <c r="Q1100" s="64"/>
      <c r="R1100" s="37"/>
      <c r="S1100" s="37"/>
      <c r="T1100" s="37"/>
      <c r="U1100" s="63"/>
      <c r="V1100" s="37"/>
      <c r="Y1100" s="5"/>
      <c r="AC1100" s="5"/>
      <c r="AG1100" s="5"/>
      <c r="AK1100" s="5"/>
      <c r="AL1100" s="37"/>
      <c r="AM1100" s="37"/>
      <c r="AN1100" s="37"/>
      <c r="AO1100" s="38"/>
      <c r="AP1100" s="5"/>
      <c r="AQ1100" s="5"/>
      <c r="AU1100" s="4"/>
      <c r="AY1100" s="4"/>
      <c r="AZ1100" s="37"/>
      <c r="BA1100" s="37"/>
      <c r="BB1100" s="37"/>
      <c r="BC1100" s="39"/>
      <c r="BD1100" s="37"/>
      <c r="BG1100" s="4"/>
      <c r="BK1100" s="4"/>
      <c r="BL1100" s="37"/>
      <c r="BM1100" s="37"/>
      <c r="BN1100" s="37"/>
      <c r="BO1100" s="39"/>
      <c r="BP1100" s="37"/>
      <c r="BQ1100" s="37"/>
      <c r="BR1100" s="37"/>
      <c r="BS1100" s="31"/>
    </row>
    <row r="1101" spans="8:71" s="2" customFormat="1" x14ac:dyDescent="0.2">
      <c r="H1101" s="5"/>
      <c r="M1101" s="64"/>
      <c r="Q1101" s="64"/>
      <c r="R1101" s="37"/>
      <c r="S1101" s="37"/>
      <c r="T1101" s="37"/>
      <c r="U1101" s="63"/>
      <c r="V1101" s="37"/>
      <c r="Y1101" s="5"/>
      <c r="AC1101" s="5"/>
      <c r="AG1101" s="5"/>
      <c r="AK1101" s="5"/>
      <c r="AL1101" s="37"/>
      <c r="AM1101" s="37"/>
      <c r="AN1101" s="37"/>
      <c r="AO1101" s="38"/>
      <c r="AP1101" s="5"/>
      <c r="AQ1101" s="5"/>
      <c r="AU1101" s="4"/>
      <c r="AY1101" s="4"/>
      <c r="AZ1101" s="37"/>
      <c r="BA1101" s="37"/>
      <c r="BB1101" s="37"/>
      <c r="BC1101" s="39"/>
      <c r="BD1101" s="37"/>
      <c r="BG1101" s="4"/>
      <c r="BK1101" s="4"/>
      <c r="BL1101" s="37"/>
      <c r="BM1101" s="37"/>
      <c r="BN1101" s="37"/>
      <c r="BO1101" s="39"/>
      <c r="BP1101" s="37"/>
      <c r="BQ1101" s="37"/>
      <c r="BR1101" s="37"/>
      <c r="BS1101" s="31"/>
    </row>
    <row r="1102" spans="8:71" s="2" customFormat="1" x14ac:dyDescent="0.2">
      <c r="H1102" s="5"/>
      <c r="M1102" s="64"/>
      <c r="Q1102" s="64"/>
      <c r="R1102" s="37"/>
      <c r="S1102" s="37"/>
      <c r="T1102" s="37"/>
      <c r="U1102" s="63"/>
      <c r="V1102" s="37"/>
      <c r="Y1102" s="5"/>
      <c r="AC1102" s="5"/>
      <c r="AG1102" s="5"/>
      <c r="AK1102" s="5"/>
      <c r="AL1102" s="37"/>
      <c r="AM1102" s="37"/>
      <c r="AN1102" s="37"/>
      <c r="AO1102" s="38"/>
      <c r="AP1102" s="5"/>
      <c r="AQ1102" s="5"/>
      <c r="AU1102" s="4"/>
      <c r="AY1102" s="4"/>
      <c r="AZ1102" s="37"/>
      <c r="BA1102" s="37"/>
      <c r="BB1102" s="37"/>
      <c r="BC1102" s="39"/>
      <c r="BD1102" s="37"/>
      <c r="BG1102" s="4"/>
      <c r="BK1102" s="4"/>
      <c r="BL1102" s="37"/>
      <c r="BM1102" s="37"/>
      <c r="BN1102" s="37"/>
      <c r="BO1102" s="39"/>
      <c r="BP1102" s="37"/>
      <c r="BQ1102" s="37"/>
      <c r="BR1102" s="37"/>
      <c r="BS1102" s="31"/>
    </row>
    <row r="1103" spans="8:71" s="2" customFormat="1" x14ac:dyDescent="0.2">
      <c r="H1103" s="5"/>
      <c r="M1103" s="64"/>
      <c r="Q1103" s="64"/>
      <c r="R1103" s="37"/>
      <c r="S1103" s="37"/>
      <c r="T1103" s="37"/>
      <c r="U1103" s="63"/>
      <c r="V1103" s="37"/>
      <c r="Y1103" s="5"/>
      <c r="AC1103" s="5"/>
      <c r="AG1103" s="5"/>
      <c r="AK1103" s="5"/>
      <c r="AL1103" s="37"/>
      <c r="AM1103" s="37"/>
      <c r="AN1103" s="37"/>
      <c r="AO1103" s="38"/>
      <c r="AP1103" s="5"/>
      <c r="AQ1103" s="5"/>
      <c r="AU1103" s="4"/>
      <c r="AY1103" s="4"/>
      <c r="AZ1103" s="37"/>
      <c r="BA1103" s="37"/>
      <c r="BB1103" s="37"/>
      <c r="BC1103" s="39"/>
      <c r="BD1103" s="37"/>
      <c r="BG1103" s="4"/>
      <c r="BK1103" s="4"/>
      <c r="BL1103" s="37"/>
      <c r="BM1103" s="37"/>
      <c r="BN1103" s="37"/>
      <c r="BO1103" s="39"/>
      <c r="BP1103" s="37"/>
      <c r="BQ1103" s="37"/>
      <c r="BR1103" s="37"/>
      <c r="BS1103" s="31"/>
    </row>
    <row r="1104" spans="8:71" s="2" customFormat="1" x14ac:dyDescent="0.2">
      <c r="H1104" s="5"/>
      <c r="M1104" s="64"/>
      <c r="Q1104" s="64"/>
      <c r="R1104" s="37"/>
      <c r="S1104" s="37"/>
      <c r="T1104" s="37"/>
      <c r="U1104" s="63"/>
      <c r="V1104" s="37"/>
      <c r="Y1104" s="5"/>
      <c r="AC1104" s="5"/>
      <c r="AG1104" s="5"/>
      <c r="AK1104" s="5"/>
      <c r="AL1104" s="37"/>
      <c r="AM1104" s="37"/>
      <c r="AN1104" s="37"/>
      <c r="AO1104" s="38"/>
      <c r="AP1104" s="5"/>
      <c r="AQ1104" s="5"/>
      <c r="AU1104" s="4"/>
      <c r="AY1104" s="4"/>
      <c r="AZ1104" s="37"/>
      <c r="BA1104" s="37"/>
      <c r="BB1104" s="37"/>
      <c r="BC1104" s="39"/>
      <c r="BD1104" s="37"/>
      <c r="BG1104" s="4"/>
      <c r="BK1104" s="4"/>
      <c r="BL1104" s="37"/>
      <c r="BM1104" s="37"/>
      <c r="BN1104" s="37"/>
      <c r="BO1104" s="39"/>
      <c r="BP1104" s="37"/>
      <c r="BQ1104" s="37"/>
      <c r="BR1104" s="37"/>
      <c r="BS1104" s="31"/>
    </row>
    <row r="1105" spans="8:71" s="2" customFormat="1" x14ac:dyDescent="0.2">
      <c r="H1105" s="5"/>
      <c r="M1105" s="64"/>
      <c r="Q1105" s="64"/>
      <c r="R1105" s="37"/>
      <c r="S1105" s="37"/>
      <c r="T1105" s="37"/>
      <c r="U1105" s="63"/>
      <c r="V1105" s="37"/>
      <c r="Y1105" s="5"/>
      <c r="AC1105" s="5"/>
      <c r="AG1105" s="5"/>
      <c r="AK1105" s="5"/>
      <c r="AL1105" s="37"/>
      <c r="AM1105" s="37"/>
      <c r="AN1105" s="37"/>
      <c r="AO1105" s="38"/>
      <c r="AP1105" s="5"/>
      <c r="AQ1105" s="5"/>
      <c r="AU1105" s="4"/>
      <c r="AY1105" s="4"/>
      <c r="AZ1105" s="37"/>
      <c r="BA1105" s="37"/>
      <c r="BB1105" s="37"/>
      <c r="BC1105" s="39"/>
      <c r="BD1105" s="37"/>
      <c r="BG1105" s="4"/>
      <c r="BK1105" s="4"/>
      <c r="BL1105" s="37"/>
      <c r="BM1105" s="37"/>
      <c r="BN1105" s="37"/>
      <c r="BO1105" s="39"/>
      <c r="BP1105" s="37"/>
      <c r="BQ1105" s="37"/>
      <c r="BR1105" s="37"/>
      <c r="BS1105" s="31"/>
    </row>
    <row r="1106" spans="8:71" s="2" customFormat="1" x14ac:dyDescent="0.2">
      <c r="H1106" s="5"/>
      <c r="M1106" s="64"/>
      <c r="Q1106" s="64"/>
      <c r="R1106" s="37"/>
      <c r="S1106" s="37"/>
      <c r="T1106" s="37"/>
      <c r="U1106" s="63"/>
      <c r="V1106" s="37"/>
      <c r="Y1106" s="5"/>
      <c r="AC1106" s="5"/>
      <c r="AG1106" s="5"/>
      <c r="AK1106" s="5"/>
      <c r="AL1106" s="37"/>
      <c r="AM1106" s="37"/>
      <c r="AN1106" s="37"/>
      <c r="AO1106" s="38"/>
      <c r="AP1106" s="5"/>
      <c r="AQ1106" s="5"/>
      <c r="AU1106" s="4"/>
      <c r="AY1106" s="4"/>
      <c r="AZ1106" s="37"/>
      <c r="BA1106" s="37"/>
      <c r="BB1106" s="37"/>
      <c r="BC1106" s="39"/>
      <c r="BD1106" s="37"/>
      <c r="BG1106" s="4"/>
      <c r="BK1106" s="4"/>
      <c r="BL1106" s="37"/>
      <c r="BM1106" s="37"/>
      <c r="BN1106" s="37"/>
      <c r="BO1106" s="39"/>
      <c r="BP1106" s="37"/>
      <c r="BQ1106" s="37"/>
      <c r="BR1106" s="37"/>
      <c r="BS1106" s="31"/>
    </row>
    <row r="1107" spans="8:71" s="2" customFormat="1" x14ac:dyDescent="0.2">
      <c r="H1107" s="5"/>
      <c r="M1107" s="64"/>
      <c r="Q1107" s="64"/>
      <c r="R1107" s="37"/>
      <c r="S1107" s="37"/>
      <c r="T1107" s="37"/>
      <c r="U1107" s="63"/>
      <c r="V1107" s="37"/>
      <c r="Y1107" s="5"/>
      <c r="AC1107" s="5"/>
      <c r="AG1107" s="5"/>
      <c r="AK1107" s="5"/>
      <c r="AL1107" s="37"/>
      <c r="AM1107" s="37"/>
      <c r="AN1107" s="37"/>
      <c r="AO1107" s="38"/>
      <c r="AP1107" s="5"/>
      <c r="AQ1107" s="5"/>
      <c r="AU1107" s="4"/>
      <c r="AY1107" s="4"/>
      <c r="AZ1107" s="37"/>
      <c r="BA1107" s="37"/>
      <c r="BB1107" s="37"/>
      <c r="BC1107" s="39"/>
      <c r="BD1107" s="37"/>
      <c r="BG1107" s="4"/>
      <c r="BK1107" s="4"/>
      <c r="BL1107" s="37"/>
      <c r="BM1107" s="37"/>
      <c r="BN1107" s="37"/>
      <c r="BO1107" s="39"/>
      <c r="BP1107" s="37"/>
      <c r="BQ1107" s="37"/>
      <c r="BR1107" s="37"/>
      <c r="BS1107" s="31"/>
    </row>
    <row r="1108" spans="8:71" s="2" customFormat="1" x14ac:dyDescent="0.2">
      <c r="H1108" s="5"/>
      <c r="M1108" s="64"/>
      <c r="Q1108" s="64"/>
      <c r="R1108" s="37"/>
      <c r="S1108" s="37"/>
      <c r="T1108" s="37"/>
      <c r="U1108" s="63"/>
      <c r="V1108" s="37"/>
      <c r="Y1108" s="5"/>
      <c r="AC1108" s="5"/>
      <c r="AG1108" s="5"/>
      <c r="AK1108" s="5"/>
      <c r="AL1108" s="37"/>
      <c r="AM1108" s="37"/>
      <c r="AN1108" s="37"/>
      <c r="AO1108" s="38"/>
      <c r="AP1108" s="5"/>
      <c r="AQ1108" s="5"/>
      <c r="AU1108" s="4"/>
      <c r="AY1108" s="4"/>
      <c r="AZ1108" s="37"/>
      <c r="BA1108" s="37"/>
      <c r="BB1108" s="37"/>
      <c r="BC1108" s="39"/>
      <c r="BD1108" s="37"/>
      <c r="BG1108" s="4"/>
      <c r="BK1108" s="4"/>
      <c r="BL1108" s="37"/>
      <c r="BM1108" s="37"/>
      <c r="BN1108" s="37"/>
      <c r="BO1108" s="39"/>
      <c r="BP1108" s="37"/>
      <c r="BQ1108" s="37"/>
      <c r="BR1108" s="37"/>
      <c r="BS1108" s="31"/>
    </row>
    <row r="1109" spans="8:71" s="2" customFormat="1" x14ac:dyDescent="0.2">
      <c r="H1109" s="5"/>
      <c r="M1109" s="64"/>
      <c r="Q1109" s="64"/>
      <c r="R1109" s="37"/>
      <c r="S1109" s="37"/>
      <c r="T1109" s="37"/>
      <c r="U1109" s="63"/>
      <c r="V1109" s="37"/>
      <c r="Y1109" s="5"/>
      <c r="AC1109" s="5"/>
      <c r="AG1109" s="5"/>
      <c r="AK1109" s="5"/>
      <c r="AL1109" s="37"/>
      <c r="AM1109" s="37"/>
      <c r="AN1109" s="37"/>
      <c r="AO1109" s="38"/>
      <c r="AP1109" s="5"/>
      <c r="AQ1109" s="5"/>
      <c r="AU1109" s="4"/>
      <c r="AY1109" s="4"/>
      <c r="AZ1109" s="37"/>
      <c r="BA1109" s="37"/>
      <c r="BB1109" s="37"/>
      <c r="BC1109" s="39"/>
      <c r="BD1109" s="37"/>
      <c r="BG1109" s="4"/>
      <c r="BK1109" s="4"/>
      <c r="BL1109" s="37"/>
      <c r="BM1109" s="37"/>
      <c r="BN1109" s="37"/>
      <c r="BO1109" s="39"/>
      <c r="BP1109" s="37"/>
      <c r="BQ1109" s="37"/>
      <c r="BR1109" s="37"/>
      <c r="BS1109" s="31"/>
    </row>
    <row r="1110" spans="8:71" s="2" customFormat="1" x14ac:dyDescent="0.2">
      <c r="H1110" s="5"/>
      <c r="M1110" s="64"/>
      <c r="Q1110" s="64"/>
      <c r="R1110" s="37"/>
      <c r="S1110" s="37"/>
      <c r="T1110" s="37"/>
      <c r="U1110" s="63"/>
      <c r="V1110" s="37"/>
      <c r="Y1110" s="5"/>
      <c r="AC1110" s="5"/>
      <c r="AG1110" s="5"/>
      <c r="AK1110" s="5"/>
      <c r="AL1110" s="37"/>
      <c r="AM1110" s="37"/>
      <c r="AN1110" s="37"/>
      <c r="AO1110" s="38"/>
      <c r="AP1110" s="5"/>
      <c r="AQ1110" s="5"/>
      <c r="AU1110" s="4"/>
      <c r="AY1110" s="4"/>
      <c r="AZ1110" s="37"/>
      <c r="BA1110" s="37"/>
      <c r="BB1110" s="37"/>
      <c r="BC1110" s="39"/>
      <c r="BD1110" s="37"/>
      <c r="BG1110" s="4"/>
      <c r="BK1110" s="4"/>
      <c r="BL1110" s="37"/>
      <c r="BM1110" s="37"/>
      <c r="BN1110" s="37"/>
      <c r="BO1110" s="39"/>
      <c r="BP1110" s="37"/>
      <c r="BQ1110" s="37"/>
      <c r="BR1110" s="37"/>
      <c r="BS1110" s="31"/>
    </row>
    <row r="1111" spans="8:71" s="2" customFormat="1" x14ac:dyDescent="0.2">
      <c r="H1111" s="5"/>
      <c r="M1111" s="64"/>
      <c r="Q1111" s="64"/>
      <c r="R1111" s="37"/>
      <c r="S1111" s="37"/>
      <c r="T1111" s="37"/>
      <c r="U1111" s="63"/>
      <c r="V1111" s="37"/>
      <c r="Y1111" s="5"/>
      <c r="AC1111" s="5"/>
      <c r="AG1111" s="5"/>
      <c r="AK1111" s="5"/>
      <c r="AL1111" s="37"/>
      <c r="AM1111" s="37"/>
      <c r="AN1111" s="37"/>
      <c r="AO1111" s="38"/>
      <c r="AP1111" s="5"/>
      <c r="AQ1111" s="5"/>
      <c r="AU1111" s="4"/>
      <c r="AY1111" s="4"/>
      <c r="AZ1111" s="37"/>
      <c r="BA1111" s="37"/>
      <c r="BB1111" s="37"/>
      <c r="BC1111" s="39"/>
      <c r="BD1111" s="37"/>
      <c r="BG1111" s="4"/>
      <c r="BK1111" s="4"/>
      <c r="BL1111" s="37"/>
      <c r="BM1111" s="37"/>
      <c r="BN1111" s="37"/>
      <c r="BO1111" s="39"/>
      <c r="BP1111" s="37"/>
      <c r="BQ1111" s="37"/>
      <c r="BR1111" s="37"/>
      <c r="BS1111" s="31"/>
    </row>
    <row r="1112" spans="8:71" s="2" customFormat="1" x14ac:dyDescent="0.2">
      <c r="H1112" s="5"/>
      <c r="M1112" s="64"/>
      <c r="Q1112" s="64"/>
      <c r="R1112" s="37"/>
      <c r="S1112" s="37"/>
      <c r="T1112" s="37"/>
      <c r="U1112" s="63"/>
      <c r="V1112" s="37"/>
      <c r="Y1112" s="5"/>
      <c r="AC1112" s="5"/>
      <c r="AG1112" s="5"/>
      <c r="AK1112" s="5"/>
      <c r="AL1112" s="37"/>
      <c r="AM1112" s="37"/>
      <c r="AN1112" s="37"/>
      <c r="AO1112" s="38"/>
      <c r="AP1112" s="5"/>
      <c r="AQ1112" s="5"/>
      <c r="AU1112" s="4"/>
      <c r="AY1112" s="4"/>
      <c r="AZ1112" s="37"/>
      <c r="BA1112" s="37"/>
      <c r="BB1112" s="37"/>
      <c r="BC1112" s="39"/>
      <c r="BD1112" s="37"/>
      <c r="BG1112" s="4"/>
      <c r="BK1112" s="4"/>
      <c r="BL1112" s="37"/>
      <c r="BM1112" s="37"/>
      <c r="BN1112" s="37"/>
      <c r="BO1112" s="39"/>
      <c r="BP1112" s="37"/>
      <c r="BQ1112" s="37"/>
      <c r="BR1112" s="37"/>
      <c r="BS1112" s="31"/>
    </row>
    <row r="1113" spans="8:71" s="2" customFormat="1" x14ac:dyDescent="0.2">
      <c r="H1113" s="5"/>
      <c r="M1113" s="64"/>
      <c r="Q1113" s="64"/>
      <c r="R1113" s="37"/>
      <c r="S1113" s="37"/>
      <c r="T1113" s="37"/>
      <c r="U1113" s="63"/>
      <c r="V1113" s="37"/>
      <c r="Y1113" s="5"/>
      <c r="AC1113" s="5"/>
      <c r="AG1113" s="5"/>
      <c r="AK1113" s="5"/>
      <c r="AL1113" s="37"/>
      <c r="AM1113" s="37"/>
      <c r="AN1113" s="37"/>
      <c r="AO1113" s="38"/>
      <c r="AP1113" s="5"/>
      <c r="AQ1113" s="5"/>
      <c r="AU1113" s="4"/>
      <c r="AY1113" s="4"/>
      <c r="AZ1113" s="37"/>
      <c r="BA1113" s="37"/>
      <c r="BB1113" s="37"/>
      <c r="BC1113" s="39"/>
      <c r="BD1113" s="37"/>
      <c r="BG1113" s="4"/>
      <c r="BK1113" s="4"/>
      <c r="BL1113" s="37"/>
      <c r="BM1113" s="37"/>
      <c r="BN1113" s="37"/>
      <c r="BO1113" s="39"/>
      <c r="BP1113" s="37"/>
      <c r="BQ1113" s="37"/>
      <c r="BR1113" s="37"/>
      <c r="BS1113" s="31"/>
    </row>
    <row r="1114" spans="8:71" s="2" customFormat="1" x14ac:dyDescent="0.2">
      <c r="H1114" s="5"/>
      <c r="M1114" s="64"/>
      <c r="Q1114" s="64"/>
      <c r="R1114" s="37"/>
      <c r="S1114" s="37"/>
      <c r="T1114" s="37"/>
      <c r="U1114" s="63"/>
      <c r="V1114" s="37"/>
      <c r="Y1114" s="5"/>
      <c r="AC1114" s="5"/>
      <c r="AG1114" s="5"/>
      <c r="AK1114" s="5"/>
      <c r="AL1114" s="37"/>
      <c r="AM1114" s="37"/>
      <c r="AN1114" s="37"/>
      <c r="AO1114" s="38"/>
      <c r="AP1114" s="5"/>
      <c r="AQ1114" s="5"/>
      <c r="AU1114" s="4"/>
      <c r="AY1114" s="4"/>
      <c r="AZ1114" s="37"/>
      <c r="BA1114" s="37"/>
      <c r="BB1114" s="37"/>
      <c r="BC1114" s="39"/>
      <c r="BD1114" s="37"/>
      <c r="BG1114" s="4"/>
      <c r="BK1114" s="4"/>
      <c r="BL1114" s="37"/>
      <c r="BM1114" s="37"/>
      <c r="BN1114" s="37"/>
      <c r="BO1114" s="39"/>
      <c r="BP1114" s="37"/>
      <c r="BQ1114" s="37"/>
      <c r="BR1114" s="37"/>
      <c r="BS1114" s="31"/>
    </row>
    <row r="1115" spans="8:71" s="2" customFormat="1" x14ac:dyDescent="0.2">
      <c r="H1115" s="5"/>
      <c r="M1115" s="64"/>
      <c r="Q1115" s="64"/>
      <c r="R1115" s="37"/>
      <c r="S1115" s="37"/>
      <c r="T1115" s="37"/>
      <c r="U1115" s="63"/>
      <c r="V1115" s="37"/>
      <c r="Y1115" s="5"/>
      <c r="AC1115" s="5"/>
      <c r="AG1115" s="5"/>
      <c r="AK1115" s="5"/>
      <c r="AL1115" s="37"/>
      <c r="AM1115" s="37"/>
      <c r="AN1115" s="37"/>
      <c r="AO1115" s="38"/>
      <c r="AP1115" s="5"/>
      <c r="AQ1115" s="5"/>
      <c r="AU1115" s="4"/>
      <c r="AY1115" s="4"/>
      <c r="AZ1115" s="37"/>
      <c r="BA1115" s="37"/>
      <c r="BB1115" s="37"/>
      <c r="BC1115" s="39"/>
      <c r="BD1115" s="37"/>
      <c r="BG1115" s="4"/>
      <c r="BK1115" s="4"/>
      <c r="BL1115" s="37"/>
      <c r="BM1115" s="37"/>
      <c r="BN1115" s="37"/>
      <c r="BO1115" s="39"/>
      <c r="BP1115" s="37"/>
      <c r="BQ1115" s="37"/>
      <c r="BR1115" s="37"/>
      <c r="BS1115" s="31"/>
    </row>
    <row r="1116" spans="8:71" s="2" customFormat="1" x14ac:dyDescent="0.2">
      <c r="H1116" s="5"/>
      <c r="M1116" s="64"/>
      <c r="Q1116" s="64"/>
      <c r="R1116" s="37"/>
      <c r="S1116" s="37"/>
      <c r="T1116" s="37"/>
      <c r="U1116" s="63"/>
      <c r="V1116" s="37"/>
      <c r="Y1116" s="5"/>
      <c r="AC1116" s="5"/>
      <c r="AG1116" s="5"/>
      <c r="AK1116" s="5"/>
      <c r="AL1116" s="37"/>
      <c r="AM1116" s="37"/>
      <c r="AN1116" s="37"/>
      <c r="AO1116" s="38"/>
      <c r="AP1116" s="5"/>
      <c r="AQ1116" s="5"/>
      <c r="AU1116" s="4"/>
      <c r="AY1116" s="4"/>
      <c r="AZ1116" s="37"/>
      <c r="BA1116" s="37"/>
      <c r="BB1116" s="37"/>
      <c r="BC1116" s="39"/>
      <c r="BD1116" s="37"/>
      <c r="BG1116" s="4"/>
      <c r="BK1116" s="4"/>
      <c r="BL1116" s="37"/>
      <c r="BM1116" s="37"/>
      <c r="BN1116" s="37"/>
      <c r="BO1116" s="39"/>
      <c r="BP1116" s="37"/>
      <c r="BQ1116" s="37"/>
      <c r="BR1116" s="37"/>
      <c r="BS1116" s="31"/>
    </row>
    <row r="1117" spans="8:71" s="2" customFormat="1" x14ac:dyDescent="0.2">
      <c r="H1117" s="5"/>
      <c r="M1117" s="64"/>
      <c r="Q1117" s="64"/>
      <c r="R1117" s="37"/>
      <c r="S1117" s="37"/>
      <c r="T1117" s="37"/>
      <c r="U1117" s="63"/>
      <c r="V1117" s="37"/>
      <c r="Y1117" s="5"/>
      <c r="AC1117" s="5"/>
      <c r="AG1117" s="5"/>
      <c r="AK1117" s="5"/>
      <c r="AL1117" s="37"/>
      <c r="AM1117" s="37"/>
      <c r="AN1117" s="37"/>
      <c r="AO1117" s="38"/>
      <c r="AP1117" s="5"/>
      <c r="AQ1117" s="5"/>
      <c r="AU1117" s="4"/>
      <c r="AY1117" s="4"/>
      <c r="AZ1117" s="37"/>
      <c r="BA1117" s="37"/>
      <c r="BB1117" s="37"/>
      <c r="BC1117" s="39"/>
      <c r="BD1117" s="37"/>
      <c r="BG1117" s="4"/>
      <c r="BK1117" s="4"/>
      <c r="BL1117" s="37"/>
      <c r="BM1117" s="37"/>
      <c r="BN1117" s="37"/>
      <c r="BO1117" s="39"/>
      <c r="BP1117" s="37"/>
      <c r="BQ1117" s="37"/>
      <c r="BR1117" s="37"/>
      <c r="BS1117" s="31"/>
    </row>
    <row r="1118" spans="8:71" s="2" customFormat="1" x14ac:dyDescent="0.2">
      <c r="H1118" s="5"/>
      <c r="M1118" s="64"/>
      <c r="Q1118" s="64"/>
      <c r="R1118" s="37"/>
      <c r="S1118" s="37"/>
      <c r="T1118" s="37"/>
      <c r="U1118" s="63"/>
      <c r="V1118" s="37"/>
      <c r="Y1118" s="5"/>
      <c r="AC1118" s="5"/>
      <c r="AG1118" s="5"/>
      <c r="AK1118" s="5"/>
      <c r="AL1118" s="37"/>
      <c r="AM1118" s="37"/>
      <c r="AN1118" s="37"/>
      <c r="AO1118" s="38"/>
      <c r="AP1118" s="5"/>
      <c r="AQ1118" s="5"/>
      <c r="AU1118" s="4"/>
      <c r="AY1118" s="4"/>
      <c r="AZ1118" s="37"/>
      <c r="BA1118" s="37"/>
      <c r="BB1118" s="37"/>
      <c r="BC1118" s="39"/>
      <c r="BD1118" s="37"/>
      <c r="BG1118" s="4"/>
      <c r="BK1118" s="4"/>
      <c r="BL1118" s="37"/>
      <c r="BM1118" s="37"/>
      <c r="BN1118" s="37"/>
      <c r="BO1118" s="39"/>
      <c r="BP1118" s="37"/>
      <c r="BQ1118" s="37"/>
      <c r="BR1118" s="37"/>
      <c r="BS1118" s="31"/>
    </row>
    <row r="1119" spans="8:71" s="2" customFormat="1" x14ac:dyDescent="0.2">
      <c r="H1119" s="5"/>
      <c r="M1119" s="64"/>
      <c r="Q1119" s="64"/>
      <c r="R1119" s="37"/>
      <c r="S1119" s="37"/>
      <c r="T1119" s="37"/>
      <c r="U1119" s="63"/>
      <c r="V1119" s="37"/>
      <c r="Y1119" s="5"/>
      <c r="AC1119" s="5"/>
      <c r="AG1119" s="5"/>
      <c r="AK1119" s="5"/>
      <c r="AL1119" s="37"/>
      <c r="AM1119" s="37"/>
      <c r="AN1119" s="37"/>
      <c r="AO1119" s="38"/>
      <c r="AP1119" s="5"/>
      <c r="AQ1119" s="5"/>
      <c r="AU1119" s="4"/>
      <c r="AY1119" s="4"/>
      <c r="AZ1119" s="37"/>
      <c r="BA1119" s="37"/>
      <c r="BB1119" s="37"/>
      <c r="BC1119" s="39"/>
      <c r="BD1119" s="37"/>
      <c r="BG1119" s="4"/>
      <c r="BK1119" s="4"/>
      <c r="BL1119" s="37"/>
      <c r="BM1119" s="37"/>
      <c r="BN1119" s="37"/>
      <c r="BO1119" s="39"/>
      <c r="BP1119" s="37"/>
      <c r="BQ1119" s="37"/>
      <c r="BR1119" s="37"/>
      <c r="BS1119" s="31"/>
    </row>
    <row r="1120" spans="8:71" s="2" customFormat="1" x14ac:dyDescent="0.2">
      <c r="H1120" s="5"/>
      <c r="M1120" s="64"/>
      <c r="Q1120" s="64"/>
      <c r="R1120" s="37"/>
      <c r="S1120" s="37"/>
      <c r="T1120" s="37"/>
      <c r="U1120" s="63"/>
      <c r="V1120" s="37"/>
      <c r="Y1120" s="5"/>
      <c r="AC1120" s="5"/>
      <c r="AG1120" s="5"/>
      <c r="AK1120" s="5"/>
      <c r="AL1120" s="37"/>
      <c r="AM1120" s="37"/>
      <c r="AN1120" s="37"/>
      <c r="AO1120" s="38"/>
      <c r="AP1120" s="5"/>
      <c r="AQ1120" s="5"/>
      <c r="AU1120" s="4"/>
      <c r="AY1120" s="4"/>
      <c r="AZ1120" s="37"/>
      <c r="BA1120" s="37"/>
      <c r="BB1120" s="37"/>
      <c r="BC1120" s="39"/>
      <c r="BD1120" s="37"/>
      <c r="BG1120" s="4"/>
      <c r="BK1120" s="4"/>
      <c r="BL1120" s="37"/>
      <c r="BM1120" s="37"/>
      <c r="BN1120" s="37"/>
      <c r="BO1120" s="39"/>
      <c r="BP1120" s="37"/>
      <c r="BQ1120" s="37"/>
      <c r="BR1120" s="37"/>
      <c r="BS1120" s="31"/>
    </row>
    <row r="1121" spans="8:71" s="2" customFormat="1" x14ac:dyDescent="0.2">
      <c r="H1121" s="5"/>
      <c r="M1121" s="64"/>
      <c r="Q1121" s="64"/>
      <c r="R1121" s="37"/>
      <c r="S1121" s="37"/>
      <c r="T1121" s="37"/>
      <c r="U1121" s="63"/>
      <c r="V1121" s="37"/>
      <c r="Y1121" s="5"/>
      <c r="AC1121" s="5"/>
      <c r="AG1121" s="5"/>
      <c r="AK1121" s="5"/>
      <c r="AL1121" s="37"/>
      <c r="AM1121" s="37"/>
      <c r="AN1121" s="37"/>
      <c r="AO1121" s="38"/>
      <c r="AP1121" s="5"/>
      <c r="AQ1121" s="5"/>
      <c r="AU1121" s="4"/>
      <c r="AY1121" s="4"/>
      <c r="AZ1121" s="37"/>
      <c r="BA1121" s="37"/>
      <c r="BB1121" s="37"/>
      <c r="BC1121" s="39"/>
      <c r="BD1121" s="37"/>
      <c r="BG1121" s="4"/>
      <c r="BK1121" s="4"/>
      <c r="BL1121" s="37"/>
      <c r="BM1121" s="37"/>
      <c r="BN1121" s="37"/>
      <c r="BO1121" s="39"/>
      <c r="BP1121" s="37"/>
      <c r="BQ1121" s="37"/>
      <c r="BR1121" s="37"/>
      <c r="BS1121" s="31"/>
    </row>
    <row r="1122" spans="8:71" s="2" customFormat="1" x14ac:dyDescent="0.2">
      <c r="H1122" s="5"/>
      <c r="M1122" s="64"/>
      <c r="Q1122" s="64"/>
      <c r="R1122" s="37"/>
      <c r="S1122" s="37"/>
      <c r="T1122" s="37"/>
      <c r="U1122" s="63"/>
      <c r="V1122" s="37"/>
      <c r="Y1122" s="5"/>
      <c r="AC1122" s="5"/>
      <c r="AG1122" s="5"/>
      <c r="AK1122" s="5"/>
      <c r="AL1122" s="37"/>
      <c r="AM1122" s="37"/>
      <c r="AN1122" s="37"/>
      <c r="AO1122" s="38"/>
      <c r="AP1122" s="5"/>
      <c r="AQ1122" s="5"/>
      <c r="AU1122" s="4"/>
      <c r="AY1122" s="4"/>
      <c r="AZ1122" s="37"/>
      <c r="BA1122" s="37"/>
      <c r="BB1122" s="37"/>
      <c r="BC1122" s="39"/>
      <c r="BD1122" s="37"/>
      <c r="BG1122" s="4"/>
      <c r="BK1122" s="4"/>
      <c r="BL1122" s="37"/>
      <c r="BM1122" s="37"/>
      <c r="BN1122" s="37"/>
      <c r="BO1122" s="39"/>
      <c r="BP1122" s="37"/>
      <c r="BQ1122" s="37"/>
      <c r="BR1122" s="37"/>
      <c r="BS1122" s="31"/>
    </row>
    <row r="1123" spans="8:71" s="2" customFormat="1" x14ac:dyDescent="0.2">
      <c r="H1123" s="5"/>
      <c r="M1123" s="64"/>
      <c r="Q1123" s="64"/>
      <c r="R1123" s="37"/>
      <c r="S1123" s="37"/>
      <c r="T1123" s="37"/>
      <c r="U1123" s="63"/>
      <c r="V1123" s="37"/>
      <c r="Y1123" s="5"/>
      <c r="AC1123" s="5"/>
      <c r="AG1123" s="5"/>
      <c r="AK1123" s="5"/>
      <c r="AL1123" s="37"/>
      <c r="AM1123" s="37"/>
      <c r="AN1123" s="37"/>
      <c r="AO1123" s="38"/>
      <c r="AP1123" s="5"/>
      <c r="AQ1123" s="5"/>
      <c r="AU1123" s="4"/>
      <c r="AY1123" s="4"/>
      <c r="AZ1123" s="37"/>
      <c r="BA1123" s="37"/>
      <c r="BB1123" s="37"/>
      <c r="BC1123" s="39"/>
      <c r="BD1123" s="37"/>
      <c r="BG1123" s="4"/>
      <c r="BK1123" s="4"/>
      <c r="BL1123" s="37"/>
      <c r="BM1123" s="37"/>
      <c r="BN1123" s="37"/>
      <c r="BO1123" s="39"/>
      <c r="BP1123" s="37"/>
      <c r="BQ1123" s="37"/>
      <c r="BR1123" s="37"/>
      <c r="BS1123" s="31"/>
    </row>
    <row r="1124" spans="8:71" s="2" customFormat="1" x14ac:dyDescent="0.2">
      <c r="H1124" s="5"/>
      <c r="M1124" s="64"/>
      <c r="Q1124" s="64"/>
      <c r="R1124" s="37"/>
      <c r="S1124" s="37"/>
      <c r="T1124" s="37"/>
      <c r="U1124" s="63"/>
      <c r="V1124" s="37"/>
      <c r="Y1124" s="5"/>
      <c r="AC1124" s="5"/>
      <c r="AG1124" s="5"/>
      <c r="AK1124" s="5"/>
      <c r="AL1124" s="37"/>
      <c r="AM1124" s="37"/>
      <c r="AN1124" s="37"/>
      <c r="AO1124" s="38"/>
      <c r="AP1124" s="5"/>
      <c r="AQ1124" s="5"/>
      <c r="AU1124" s="4"/>
      <c r="AY1124" s="4"/>
      <c r="AZ1124" s="37"/>
      <c r="BA1124" s="37"/>
      <c r="BB1124" s="37"/>
      <c r="BC1124" s="39"/>
      <c r="BD1124" s="37"/>
      <c r="BG1124" s="4"/>
      <c r="BK1124" s="4"/>
      <c r="BL1124" s="37"/>
      <c r="BM1124" s="37"/>
      <c r="BN1124" s="37"/>
      <c r="BO1124" s="39"/>
      <c r="BP1124" s="37"/>
      <c r="BQ1124" s="37"/>
      <c r="BR1124" s="37"/>
      <c r="BS1124" s="31"/>
    </row>
    <row r="1125" spans="8:71" s="2" customFormat="1" x14ac:dyDescent="0.2">
      <c r="H1125" s="5"/>
      <c r="M1125" s="64"/>
      <c r="Q1125" s="64"/>
      <c r="R1125" s="37"/>
      <c r="S1125" s="37"/>
      <c r="T1125" s="37"/>
      <c r="U1125" s="63"/>
      <c r="V1125" s="37"/>
      <c r="Y1125" s="5"/>
      <c r="AC1125" s="5"/>
      <c r="AG1125" s="5"/>
      <c r="AK1125" s="5"/>
      <c r="AL1125" s="37"/>
      <c r="AM1125" s="37"/>
      <c r="AN1125" s="37"/>
      <c r="AO1125" s="38"/>
      <c r="AP1125" s="5"/>
      <c r="AQ1125" s="5"/>
      <c r="AU1125" s="4"/>
      <c r="AY1125" s="4"/>
      <c r="AZ1125" s="37"/>
      <c r="BA1125" s="37"/>
      <c r="BB1125" s="37"/>
      <c r="BC1125" s="39"/>
      <c r="BD1125" s="37"/>
      <c r="BG1125" s="4"/>
      <c r="BK1125" s="4"/>
      <c r="BL1125" s="37"/>
      <c r="BM1125" s="37"/>
      <c r="BN1125" s="37"/>
      <c r="BO1125" s="39"/>
      <c r="BP1125" s="37"/>
      <c r="BQ1125" s="37"/>
      <c r="BR1125" s="37"/>
      <c r="BS1125" s="31"/>
    </row>
    <row r="1126" spans="8:71" s="2" customFormat="1" x14ac:dyDescent="0.2">
      <c r="H1126" s="5"/>
      <c r="M1126" s="64"/>
      <c r="Q1126" s="64"/>
      <c r="R1126" s="37"/>
      <c r="S1126" s="37"/>
      <c r="T1126" s="37"/>
      <c r="U1126" s="63"/>
      <c r="V1126" s="37"/>
      <c r="Y1126" s="5"/>
      <c r="AC1126" s="5"/>
      <c r="AG1126" s="5"/>
      <c r="AK1126" s="5"/>
      <c r="AL1126" s="37"/>
      <c r="AM1126" s="37"/>
      <c r="AN1126" s="37"/>
      <c r="AO1126" s="38"/>
      <c r="AP1126" s="5"/>
      <c r="AQ1126" s="5"/>
      <c r="AU1126" s="4"/>
      <c r="AY1126" s="4"/>
      <c r="AZ1126" s="37"/>
      <c r="BA1126" s="37"/>
      <c r="BB1126" s="37"/>
      <c r="BC1126" s="39"/>
      <c r="BD1126" s="37"/>
      <c r="BG1126" s="4"/>
      <c r="BK1126" s="4"/>
      <c r="BL1126" s="37"/>
      <c r="BM1126" s="37"/>
      <c r="BN1126" s="37"/>
      <c r="BO1126" s="39"/>
      <c r="BP1126" s="37"/>
      <c r="BQ1126" s="37"/>
      <c r="BR1126" s="37"/>
      <c r="BS1126" s="31"/>
    </row>
    <row r="1127" spans="8:71" s="2" customFormat="1" x14ac:dyDescent="0.2">
      <c r="H1127" s="5"/>
      <c r="M1127" s="64"/>
      <c r="Q1127" s="64"/>
      <c r="R1127" s="37"/>
      <c r="S1127" s="37"/>
      <c r="T1127" s="37"/>
      <c r="U1127" s="63"/>
      <c r="V1127" s="37"/>
      <c r="Y1127" s="5"/>
      <c r="AC1127" s="5"/>
      <c r="AG1127" s="5"/>
      <c r="AK1127" s="5"/>
      <c r="AL1127" s="37"/>
      <c r="AM1127" s="37"/>
      <c r="AN1127" s="37"/>
      <c r="AO1127" s="38"/>
      <c r="AP1127" s="5"/>
      <c r="AQ1127" s="5"/>
      <c r="AU1127" s="4"/>
      <c r="AY1127" s="4"/>
      <c r="AZ1127" s="37"/>
      <c r="BA1127" s="37"/>
      <c r="BB1127" s="37"/>
      <c r="BC1127" s="39"/>
      <c r="BD1127" s="37"/>
      <c r="BG1127" s="4"/>
      <c r="BK1127" s="4"/>
      <c r="BL1127" s="37"/>
      <c r="BM1127" s="37"/>
      <c r="BN1127" s="37"/>
      <c r="BO1127" s="39"/>
      <c r="BP1127" s="37"/>
      <c r="BQ1127" s="37"/>
      <c r="BR1127" s="37"/>
      <c r="BS1127" s="31"/>
    </row>
    <row r="1128" spans="8:71" s="2" customFormat="1" x14ac:dyDescent="0.2">
      <c r="H1128" s="5"/>
      <c r="M1128" s="64"/>
      <c r="Q1128" s="64"/>
      <c r="R1128" s="37"/>
      <c r="S1128" s="37"/>
      <c r="T1128" s="37"/>
      <c r="U1128" s="63"/>
      <c r="V1128" s="37"/>
      <c r="Y1128" s="5"/>
      <c r="AC1128" s="5"/>
      <c r="AG1128" s="5"/>
      <c r="AK1128" s="5"/>
      <c r="AL1128" s="37"/>
      <c r="AM1128" s="37"/>
      <c r="AN1128" s="37"/>
      <c r="AO1128" s="38"/>
      <c r="AP1128" s="5"/>
      <c r="AQ1128" s="5"/>
      <c r="AU1128" s="4"/>
      <c r="AY1128" s="4"/>
      <c r="AZ1128" s="37"/>
      <c r="BA1128" s="37"/>
      <c r="BB1128" s="37"/>
      <c r="BC1128" s="39"/>
      <c r="BD1128" s="37"/>
      <c r="BG1128" s="4"/>
      <c r="BK1128" s="4"/>
      <c r="BL1128" s="37"/>
      <c r="BM1128" s="37"/>
      <c r="BN1128" s="37"/>
      <c r="BO1128" s="39"/>
      <c r="BP1128" s="37"/>
      <c r="BQ1128" s="37"/>
      <c r="BR1128" s="37"/>
      <c r="BS1128" s="31"/>
    </row>
    <row r="1129" spans="8:71" s="2" customFormat="1" x14ac:dyDescent="0.2">
      <c r="H1129" s="5"/>
      <c r="M1129" s="64"/>
      <c r="Q1129" s="64"/>
      <c r="R1129" s="37"/>
      <c r="S1129" s="37"/>
      <c r="T1129" s="37"/>
      <c r="U1129" s="63"/>
      <c r="V1129" s="37"/>
      <c r="Y1129" s="5"/>
      <c r="AC1129" s="5"/>
      <c r="AG1129" s="5"/>
      <c r="AK1129" s="5"/>
      <c r="AL1129" s="37"/>
      <c r="AM1129" s="37"/>
      <c r="AN1129" s="37"/>
      <c r="AO1129" s="38"/>
      <c r="AP1129" s="5"/>
      <c r="AQ1129" s="5"/>
      <c r="AU1129" s="4"/>
      <c r="AY1129" s="4"/>
      <c r="AZ1129" s="37"/>
      <c r="BA1129" s="37"/>
      <c r="BB1129" s="37"/>
      <c r="BC1129" s="39"/>
      <c r="BD1129" s="37"/>
      <c r="BG1129" s="4"/>
      <c r="BK1129" s="4"/>
      <c r="BL1129" s="37"/>
      <c r="BM1129" s="37"/>
      <c r="BN1129" s="37"/>
      <c r="BO1129" s="39"/>
      <c r="BP1129" s="37"/>
      <c r="BQ1129" s="37"/>
      <c r="BR1129" s="37"/>
      <c r="BS1129" s="31"/>
    </row>
    <row r="1130" spans="8:71" s="2" customFormat="1" x14ac:dyDescent="0.2">
      <c r="H1130" s="5"/>
      <c r="M1130" s="64"/>
      <c r="Q1130" s="64"/>
      <c r="R1130" s="37"/>
      <c r="S1130" s="37"/>
      <c r="T1130" s="37"/>
      <c r="U1130" s="63"/>
      <c r="V1130" s="37"/>
      <c r="Y1130" s="5"/>
      <c r="AC1130" s="5"/>
      <c r="AG1130" s="5"/>
      <c r="AK1130" s="5"/>
      <c r="AL1130" s="37"/>
      <c r="AM1130" s="37"/>
      <c r="AN1130" s="37"/>
      <c r="AO1130" s="38"/>
      <c r="AP1130" s="5"/>
      <c r="AQ1130" s="5"/>
      <c r="AU1130" s="4"/>
      <c r="AY1130" s="4"/>
      <c r="AZ1130" s="37"/>
      <c r="BA1130" s="37"/>
      <c r="BB1130" s="37"/>
      <c r="BC1130" s="39"/>
      <c r="BD1130" s="37"/>
      <c r="BG1130" s="4"/>
      <c r="BK1130" s="4"/>
      <c r="BL1130" s="37"/>
      <c r="BM1130" s="37"/>
      <c r="BN1130" s="37"/>
      <c r="BO1130" s="39"/>
      <c r="BP1130" s="37"/>
      <c r="BQ1130" s="37"/>
      <c r="BR1130" s="37"/>
      <c r="BS1130" s="31"/>
    </row>
    <row r="1131" spans="8:71" s="2" customFormat="1" x14ac:dyDescent="0.2">
      <c r="H1131" s="5"/>
      <c r="M1131" s="64"/>
      <c r="Q1131" s="64"/>
      <c r="R1131" s="37"/>
      <c r="S1131" s="37"/>
      <c r="T1131" s="37"/>
      <c r="U1131" s="63"/>
      <c r="V1131" s="37"/>
      <c r="Y1131" s="5"/>
      <c r="AC1131" s="5"/>
      <c r="AG1131" s="5"/>
      <c r="AK1131" s="5"/>
      <c r="AL1131" s="37"/>
      <c r="AM1131" s="37"/>
      <c r="AN1131" s="37"/>
      <c r="AO1131" s="38"/>
      <c r="AP1131" s="5"/>
      <c r="AQ1131" s="5"/>
      <c r="AU1131" s="4"/>
      <c r="AY1131" s="4"/>
      <c r="AZ1131" s="37"/>
      <c r="BA1131" s="37"/>
      <c r="BB1131" s="37"/>
      <c r="BC1131" s="39"/>
      <c r="BD1131" s="37"/>
      <c r="BG1131" s="4"/>
      <c r="BK1131" s="4"/>
      <c r="BL1131" s="37"/>
      <c r="BM1131" s="37"/>
      <c r="BN1131" s="37"/>
      <c r="BO1131" s="39"/>
      <c r="BP1131" s="37"/>
      <c r="BQ1131" s="37"/>
      <c r="BR1131" s="37"/>
      <c r="BS1131" s="31"/>
    </row>
    <row r="1132" spans="8:71" s="2" customFormat="1" x14ac:dyDescent="0.2">
      <c r="H1132" s="5"/>
      <c r="M1132" s="64"/>
      <c r="Q1132" s="64"/>
      <c r="R1132" s="37"/>
      <c r="S1132" s="37"/>
      <c r="T1132" s="37"/>
      <c r="U1132" s="63"/>
      <c r="V1132" s="37"/>
      <c r="Y1132" s="5"/>
      <c r="AC1132" s="5"/>
      <c r="AG1132" s="5"/>
      <c r="AK1132" s="5"/>
      <c r="AL1132" s="37"/>
      <c r="AM1132" s="37"/>
      <c r="AN1132" s="37"/>
      <c r="AO1132" s="38"/>
      <c r="AP1132" s="5"/>
      <c r="AQ1132" s="5"/>
      <c r="AU1132" s="4"/>
      <c r="AY1132" s="4"/>
      <c r="AZ1132" s="37"/>
      <c r="BA1132" s="37"/>
      <c r="BB1132" s="37"/>
      <c r="BC1132" s="39"/>
      <c r="BD1132" s="37"/>
      <c r="BG1132" s="4"/>
      <c r="BK1132" s="4"/>
      <c r="BL1132" s="37"/>
      <c r="BM1132" s="37"/>
      <c r="BN1132" s="37"/>
      <c r="BO1132" s="39"/>
      <c r="BP1132" s="37"/>
      <c r="BQ1132" s="37"/>
      <c r="BR1132" s="37"/>
      <c r="BS1132" s="31"/>
    </row>
    <row r="1133" spans="8:71" s="2" customFormat="1" x14ac:dyDescent="0.2">
      <c r="H1133" s="5"/>
      <c r="M1133" s="64"/>
      <c r="Q1133" s="64"/>
      <c r="R1133" s="37"/>
      <c r="S1133" s="37"/>
      <c r="T1133" s="37"/>
      <c r="U1133" s="63"/>
      <c r="V1133" s="37"/>
      <c r="Y1133" s="5"/>
      <c r="AC1133" s="5"/>
      <c r="AG1133" s="5"/>
      <c r="AK1133" s="5"/>
      <c r="AL1133" s="37"/>
      <c r="AM1133" s="37"/>
      <c r="AN1133" s="37"/>
      <c r="AO1133" s="38"/>
      <c r="AP1133" s="5"/>
      <c r="AQ1133" s="5"/>
      <c r="AU1133" s="4"/>
      <c r="AY1133" s="4"/>
      <c r="AZ1133" s="37"/>
      <c r="BA1133" s="37"/>
      <c r="BB1133" s="37"/>
      <c r="BC1133" s="39"/>
      <c r="BD1133" s="37"/>
      <c r="BG1133" s="4"/>
      <c r="BK1133" s="4"/>
      <c r="BL1133" s="37"/>
      <c r="BM1133" s="37"/>
      <c r="BN1133" s="37"/>
      <c r="BO1133" s="39"/>
      <c r="BP1133" s="37"/>
      <c r="BQ1133" s="37"/>
      <c r="BR1133" s="37"/>
      <c r="BS1133" s="31"/>
    </row>
    <row r="1134" spans="8:71" s="2" customFormat="1" x14ac:dyDescent="0.2">
      <c r="H1134" s="5"/>
      <c r="M1134" s="64"/>
      <c r="Q1134" s="64"/>
      <c r="R1134" s="37"/>
      <c r="S1134" s="37"/>
      <c r="T1134" s="37"/>
      <c r="U1134" s="63"/>
      <c r="V1134" s="37"/>
      <c r="Y1134" s="5"/>
      <c r="AC1134" s="5"/>
      <c r="AG1134" s="5"/>
      <c r="AK1134" s="5"/>
      <c r="AL1134" s="37"/>
      <c r="AM1134" s="37"/>
      <c r="AN1134" s="37"/>
      <c r="AO1134" s="38"/>
      <c r="AP1134" s="5"/>
      <c r="AQ1134" s="5"/>
      <c r="AU1134" s="4"/>
      <c r="AY1134" s="4"/>
      <c r="AZ1134" s="37"/>
      <c r="BA1134" s="37"/>
      <c r="BB1134" s="37"/>
      <c r="BC1134" s="39"/>
      <c r="BD1134" s="37"/>
      <c r="BG1134" s="4"/>
      <c r="BK1134" s="4"/>
      <c r="BL1134" s="37"/>
      <c r="BM1134" s="37"/>
      <c r="BN1134" s="37"/>
      <c r="BO1134" s="39"/>
      <c r="BP1134" s="37"/>
      <c r="BQ1134" s="37"/>
      <c r="BR1134" s="37"/>
      <c r="BS1134" s="31"/>
    </row>
    <row r="1135" spans="8:71" s="2" customFormat="1" x14ac:dyDescent="0.2">
      <c r="H1135" s="5"/>
      <c r="M1135" s="64"/>
      <c r="Q1135" s="64"/>
      <c r="R1135" s="37"/>
      <c r="S1135" s="37"/>
      <c r="T1135" s="37"/>
      <c r="U1135" s="63"/>
      <c r="V1135" s="37"/>
      <c r="Y1135" s="5"/>
      <c r="AC1135" s="5"/>
      <c r="AG1135" s="5"/>
      <c r="AK1135" s="5"/>
      <c r="AL1135" s="37"/>
      <c r="AM1135" s="37"/>
      <c r="AN1135" s="37"/>
      <c r="AO1135" s="38"/>
      <c r="AP1135" s="5"/>
      <c r="AQ1135" s="5"/>
      <c r="AU1135" s="4"/>
      <c r="AY1135" s="4"/>
      <c r="AZ1135" s="37"/>
      <c r="BA1135" s="37"/>
      <c r="BB1135" s="37"/>
      <c r="BC1135" s="39"/>
      <c r="BD1135" s="37"/>
      <c r="BG1135" s="4"/>
      <c r="BK1135" s="4"/>
      <c r="BL1135" s="37"/>
      <c r="BM1135" s="37"/>
      <c r="BN1135" s="37"/>
      <c r="BO1135" s="39"/>
      <c r="BP1135" s="37"/>
      <c r="BQ1135" s="37"/>
      <c r="BR1135" s="37"/>
      <c r="BS1135" s="31"/>
    </row>
    <row r="1136" spans="8:71" s="2" customFormat="1" x14ac:dyDescent="0.2">
      <c r="H1136" s="5"/>
      <c r="M1136" s="64"/>
      <c r="Q1136" s="64"/>
      <c r="R1136" s="37"/>
      <c r="S1136" s="37"/>
      <c r="T1136" s="37"/>
      <c r="U1136" s="63"/>
      <c r="V1136" s="37"/>
      <c r="Y1136" s="5"/>
      <c r="AC1136" s="5"/>
      <c r="AG1136" s="5"/>
      <c r="AK1136" s="5"/>
      <c r="AL1136" s="37"/>
      <c r="AM1136" s="37"/>
      <c r="AN1136" s="37"/>
      <c r="AO1136" s="38"/>
      <c r="AP1136" s="5"/>
      <c r="AQ1136" s="5"/>
      <c r="AU1136" s="4"/>
      <c r="AY1136" s="4"/>
      <c r="AZ1136" s="37"/>
      <c r="BA1136" s="37"/>
      <c r="BB1136" s="37"/>
      <c r="BC1136" s="39"/>
      <c r="BD1136" s="37"/>
      <c r="BG1136" s="4"/>
      <c r="BK1136" s="4"/>
      <c r="BL1136" s="37"/>
      <c r="BM1136" s="37"/>
      <c r="BN1136" s="37"/>
      <c r="BO1136" s="39"/>
      <c r="BP1136" s="37"/>
      <c r="BQ1136" s="37"/>
      <c r="BR1136" s="37"/>
      <c r="BS1136" s="31"/>
    </row>
    <row r="1137" spans="8:71" s="2" customFormat="1" x14ac:dyDescent="0.2">
      <c r="H1137" s="5"/>
      <c r="M1137" s="64"/>
      <c r="Q1137" s="64"/>
      <c r="R1137" s="37"/>
      <c r="S1137" s="37"/>
      <c r="T1137" s="37"/>
      <c r="U1137" s="63"/>
      <c r="V1137" s="37"/>
      <c r="Y1137" s="5"/>
      <c r="AC1137" s="5"/>
      <c r="AG1137" s="5"/>
      <c r="AK1137" s="5"/>
      <c r="AL1137" s="37"/>
      <c r="AM1137" s="37"/>
      <c r="AN1137" s="37"/>
      <c r="AO1137" s="38"/>
      <c r="AP1137" s="5"/>
      <c r="AQ1137" s="5"/>
      <c r="AU1137" s="4"/>
      <c r="AY1137" s="4"/>
      <c r="AZ1137" s="37"/>
      <c r="BA1137" s="37"/>
      <c r="BB1137" s="37"/>
      <c r="BC1137" s="39"/>
      <c r="BD1137" s="37"/>
      <c r="BG1137" s="4"/>
      <c r="BK1137" s="4"/>
      <c r="BL1137" s="37"/>
      <c r="BM1137" s="37"/>
      <c r="BN1137" s="37"/>
      <c r="BO1137" s="39"/>
      <c r="BP1137" s="37"/>
      <c r="BQ1137" s="37"/>
      <c r="BR1137" s="37"/>
      <c r="BS1137" s="31"/>
    </row>
    <row r="1138" spans="8:71" s="2" customFormat="1" x14ac:dyDescent="0.2">
      <c r="H1138" s="5"/>
      <c r="M1138" s="64"/>
      <c r="Q1138" s="64"/>
      <c r="R1138" s="37"/>
      <c r="S1138" s="37"/>
      <c r="T1138" s="37"/>
      <c r="U1138" s="63"/>
      <c r="V1138" s="37"/>
      <c r="Y1138" s="5"/>
      <c r="AC1138" s="5"/>
      <c r="AG1138" s="5"/>
      <c r="AK1138" s="5"/>
      <c r="AL1138" s="37"/>
      <c r="AM1138" s="37"/>
      <c r="AN1138" s="37"/>
      <c r="AO1138" s="38"/>
      <c r="AP1138" s="5"/>
      <c r="AQ1138" s="5"/>
      <c r="AU1138" s="4"/>
      <c r="AY1138" s="4"/>
      <c r="AZ1138" s="37"/>
      <c r="BA1138" s="37"/>
      <c r="BB1138" s="37"/>
      <c r="BC1138" s="39"/>
      <c r="BD1138" s="37"/>
      <c r="BG1138" s="4"/>
      <c r="BK1138" s="4"/>
      <c r="BL1138" s="37"/>
      <c r="BM1138" s="37"/>
      <c r="BN1138" s="37"/>
      <c r="BO1138" s="39"/>
      <c r="BP1138" s="37"/>
      <c r="BQ1138" s="37"/>
      <c r="BR1138" s="37"/>
      <c r="BS1138" s="31"/>
    </row>
    <row r="1139" spans="8:71" s="2" customFormat="1" x14ac:dyDescent="0.2">
      <c r="H1139" s="5"/>
      <c r="M1139" s="64"/>
      <c r="Q1139" s="64"/>
      <c r="R1139" s="37"/>
      <c r="S1139" s="37"/>
      <c r="T1139" s="37"/>
      <c r="U1139" s="63"/>
      <c r="V1139" s="37"/>
      <c r="Y1139" s="5"/>
      <c r="AC1139" s="5"/>
      <c r="AG1139" s="5"/>
      <c r="AK1139" s="5"/>
      <c r="AL1139" s="37"/>
      <c r="AM1139" s="37"/>
      <c r="AN1139" s="37"/>
      <c r="AO1139" s="38"/>
      <c r="AP1139" s="5"/>
      <c r="AQ1139" s="5"/>
      <c r="AU1139" s="4"/>
      <c r="AY1139" s="4"/>
      <c r="AZ1139" s="37"/>
      <c r="BA1139" s="37"/>
      <c r="BB1139" s="37"/>
      <c r="BC1139" s="39"/>
      <c r="BD1139" s="37"/>
      <c r="BG1139" s="4"/>
      <c r="BK1139" s="4"/>
      <c r="BL1139" s="37"/>
      <c r="BM1139" s="37"/>
      <c r="BN1139" s="37"/>
      <c r="BO1139" s="39"/>
      <c r="BP1139" s="37"/>
      <c r="BQ1139" s="37"/>
      <c r="BR1139" s="37"/>
      <c r="BS1139" s="31"/>
    </row>
    <row r="1140" spans="8:71" s="2" customFormat="1" x14ac:dyDescent="0.2">
      <c r="H1140" s="5"/>
      <c r="M1140" s="64"/>
      <c r="Q1140" s="64"/>
      <c r="R1140" s="37"/>
      <c r="S1140" s="37"/>
      <c r="T1140" s="37"/>
      <c r="U1140" s="63"/>
      <c r="V1140" s="37"/>
      <c r="Y1140" s="5"/>
      <c r="AC1140" s="5"/>
      <c r="AG1140" s="5"/>
      <c r="AK1140" s="5"/>
      <c r="AL1140" s="37"/>
      <c r="AM1140" s="37"/>
      <c r="AN1140" s="37"/>
      <c r="AO1140" s="38"/>
      <c r="AP1140" s="5"/>
      <c r="AQ1140" s="5"/>
      <c r="AU1140" s="4"/>
      <c r="AY1140" s="4"/>
      <c r="AZ1140" s="37"/>
      <c r="BA1140" s="37"/>
      <c r="BB1140" s="37"/>
      <c r="BC1140" s="39"/>
      <c r="BD1140" s="37"/>
      <c r="BG1140" s="4"/>
      <c r="BK1140" s="4"/>
      <c r="BL1140" s="37"/>
      <c r="BM1140" s="37"/>
      <c r="BN1140" s="37"/>
      <c r="BO1140" s="39"/>
      <c r="BP1140" s="37"/>
      <c r="BQ1140" s="37"/>
      <c r="BR1140" s="37"/>
      <c r="BS1140" s="31"/>
    </row>
    <row r="1141" spans="8:71" s="2" customFormat="1" x14ac:dyDescent="0.2">
      <c r="H1141" s="5"/>
      <c r="M1141" s="64"/>
      <c r="Q1141" s="64"/>
      <c r="R1141" s="37"/>
      <c r="S1141" s="37"/>
      <c r="T1141" s="37"/>
      <c r="U1141" s="63"/>
      <c r="V1141" s="37"/>
      <c r="Y1141" s="5"/>
      <c r="AC1141" s="5"/>
      <c r="AG1141" s="5"/>
      <c r="AK1141" s="5"/>
      <c r="AL1141" s="37"/>
      <c r="AM1141" s="37"/>
      <c r="AN1141" s="37"/>
      <c r="AO1141" s="38"/>
      <c r="AP1141" s="5"/>
      <c r="AQ1141" s="5"/>
      <c r="AU1141" s="4"/>
      <c r="AY1141" s="4"/>
      <c r="AZ1141" s="37"/>
      <c r="BA1141" s="37"/>
      <c r="BB1141" s="37"/>
      <c r="BC1141" s="39"/>
      <c r="BD1141" s="37"/>
      <c r="BG1141" s="4"/>
      <c r="BK1141" s="4"/>
      <c r="BL1141" s="37"/>
      <c r="BM1141" s="37"/>
      <c r="BN1141" s="37"/>
      <c r="BO1141" s="39"/>
      <c r="BP1141" s="37"/>
      <c r="BQ1141" s="37"/>
      <c r="BR1141" s="37"/>
      <c r="BS1141" s="31"/>
    </row>
    <row r="1142" spans="8:71" s="2" customFormat="1" x14ac:dyDescent="0.2">
      <c r="H1142" s="5"/>
      <c r="M1142" s="64"/>
      <c r="Q1142" s="64"/>
      <c r="R1142" s="37"/>
      <c r="S1142" s="37"/>
      <c r="T1142" s="37"/>
      <c r="U1142" s="63"/>
      <c r="V1142" s="37"/>
      <c r="Y1142" s="5"/>
      <c r="AC1142" s="5"/>
      <c r="AG1142" s="5"/>
      <c r="AK1142" s="5"/>
      <c r="AL1142" s="37"/>
      <c r="AM1142" s="37"/>
      <c r="AN1142" s="37"/>
      <c r="AO1142" s="38"/>
      <c r="AP1142" s="5"/>
      <c r="AQ1142" s="5"/>
      <c r="AU1142" s="4"/>
      <c r="AY1142" s="4"/>
      <c r="AZ1142" s="37"/>
      <c r="BA1142" s="37"/>
      <c r="BB1142" s="37"/>
      <c r="BC1142" s="39"/>
      <c r="BD1142" s="37"/>
      <c r="BG1142" s="4"/>
      <c r="BK1142" s="4"/>
      <c r="BL1142" s="37"/>
      <c r="BM1142" s="37"/>
      <c r="BN1142" s="37"/>
      <c r="BO1142" s="39"/>
      <c r="BP1142" s="37"/>
      <c r="BQ1142" s="37"/>
      <c r="BR1142" s="37"/>
      <c r="BS1142" s="31"/>
    </row>
    <row r="1143" spans="8:71" s="2" customFormat="1" x14ac:dyDescent="0.2">
      <c r="H1143" s="5"/>
      <c r="M1143" s="64"/>
      <c r="Q1143" s="64"/>
      <c r="R1143" s="37"/>
      <c r="S1143" s="37"/>
      <c r="T1143" s="37"/>
      <c r="U1143" s="63"/>
      <c r="V1143" s="37"/>
      <c r="Y1143" s="5"/>
      <c r="AC1143" s="5"/>
      <c r="AG1143" s="5"/>
      <c r="AK1143" s="5"/>
      <c r="AL1143" s="37"/>
      <c r="AM1143" s="37"/>
      <c r="AN1143" s="37"/>
      <c r="AO1143" s="38"/>
      <c r="AP1143" s="5"/>
      <c r="AQ1143" s="5"/>
      <c r="AU1143" s="4"/>
      <c r="AY1143" s="4"/>
      <c r="AZ1143" s="37"/>
      <c r="BA1143" s="37"/>
      <c r="BB1143" s="37"/>
      <c r="BC1143" s="39"/>
      <c r="BD1143" s="37"/>
      <c r="BG1143" s="4"/>
      <c r="BK1143" s="4"/>
      <c r="BL1143" s="37"/>
      <c r="BM1143" s="37"/>
      <c r="BN1143" s="37"/>
      <c r="BO1143" s="39"/>
      <c r="BP1143" s="37"/>
      <c r="BQ1143" s="37"/>
      <c r="BR1143" s="37"/>
      <c r="BS1143" s="31"/>
    </row>
    <row r="1144" spans="8:71" s="2" customFormat="1" x14ac:dyDescent="0.2">
      <c r="H1144" s="5"/>
      <c r="M1144" s="64"/>
      <c r="Q1144" s="64"/>
      <c r="R1144" s="37"/>
      <c r="S1144" s="37"/>
      <c r="T1144" s="37"/>
      <c r="U1144" s="63"/>
      <c r="V1144" s="37"/>
      <c r="Y1144" s="5"/>
      <c r="AC1144" s="5"/>
      <c r="AG1144" s="5"/>
      <c r="AK1144" s="5"/>
      <c r="AL1144" s="37"/>
      <c r="AM1144" s="37"/>
      <c r="AN1144" s="37"/>
      <c r="AO1144" s="38"/>
      <c r="AP1144" s="5"/>
      <c r="AQ1144" s="5"/>
      <c r="AU1144" s="4"/>
      <c r="AY1144" s="4"/>
      <c r="AZ1144" s="37"/>
      <c r="BA1144" s="37"/>
      <c r="BB1144" s="37"/>
      <c r="BC1144" s="39"/>
      <c r="BD1144" s="37"/>
      <c r="BG1144" s="4"/>
      <c r="BK1144" s="4"/>
      <c r="BL1144" s="37"/>
      <c r="BM1144" s="37"/>
      <c r="BN1144" s="37"/>
      <c r="BO1144" s="39"/>
      <c r="BP1144" s="37"/>
      <c r="BQ1144" s="37"/>
      <c r="BR1144" s="37"/>
      <c r="BS1144" s="31"/>
    </row>
    <row r="1145" spans="8:71" s="2" customFormat="1" x14ac:dyDescent="0.2">
      <c r="H1145" s="5"/>
      <c r="M1145" s="64"/>
      <c r="Q1145" s="64"/>
      <c r="R1145" s="37"/>
      <c r="S1145" s="37"/>
      <c r="T1145" s="37"/>
      <c r="U1145" s="63"/>
      <c r="V1145" s="37"/>
      <c r="Y1145" s="5"/>
      <c r="AC1145" s="5"/>
      <c r="AG1145" s="5"/>
      <c r="AK1145" s="5"/>
      <c r="AL1145" s="37"/>
      <c r="AM1145" s="37"/>
      <c r="AN1145" s="37"/>
      <c r="AO1145" s="38"/>
      <c r="AP1145" s="5"/>
      <c r="AQ1145" s="5"/>
      <c r="AU1145" s="4"/>
      <c r="AY1145" s="4"/>
      <c r="AZ1145" s="37"/>
      <c r="BA1145" s="37"/>
      <c r="BB1145" s="37"/>
      <c r="BC1145" s="39"/>
      <c r="BD1145" s="37"/>
      <c r="BG1145" s="4"/>
      <c r="BK1145" s="4"/>
      <c r="BL1145" s="37"/>
      <c r="BM1145" s="37"/>
      <c r="BN1145" s="37"/>
      <c r="BO1145" s="39"/>
      <c r="BP1145" s="37"/>
      <c r="BQ1145" s="37"/>
      <c r="BR1145" s="37"/>
      <c r="BS1145" s="31"/>
    </row>
    <row r="1146" spans="8:71" s="2" customFormat="1" x14ac:dyDescent="0.2">
      <c r="H1146" s="5"/>
      <c r="M1146" s="64"/>
      <c r="Q1146" s="64"/>
      <c r="R1146" s="37"/>
      <c r="S1146" s="37"/>
      <c r="T1146" s="37"/>
      <c r="U1146" s="63"/>
      <c r="V1146" s="37"/>
      <c r="Y1146" s="5"/>
      <c r="AC1146" s="5"/>
      <c r="AG1146" s="5"/>
      <c r="AK1146" s="5"/>
      <c r="AL1146" s="37"/>
      <c r="AM1146" s="37"/>
      <c r="AN1146" s="37"/>
      <c r="AO1146" s="38"/>
      <c r="AP1146" s="5"/>
      <c r="AQ1146" s="5"/>
      <c r="AU1146" s="4"/>
      <c r="AY1146" s="4"/>
      <c r="AZ1146" s="37"/>
      <c r="BA1146" s="37"/>
      <c r="BB1146" s="37"/>
      <c r="BC1146" s="39"/>
      <c r="BD1146" s="37"/>
      <c r="BG1146" s="4"/>
      <c r="BK1146" s="4"/>
      <c r="BL1146" s="37"/>
      <c r="BM1146" s="37"/>
      <c r="BN1146" s="37"/>
      <c r="BO1146" s="39"/>
      <c r="BP1146" s="37"/>
      <c r="BQ1146" s="37"/>
      <c r="BR1146" s="37"/>
      <c r="BS1146" s="31"/>
    </row>
    <row r="1147" spans="8:71" s="2" customFormat="1" x14ac:dyDescent="0.2">
      <c r="H1147" s="5"/>
      <c r="M1147" s="64"/>
      <c r="Q1147" s="64"/>
      <c r="R1147" s="37"/>
      <c r="S1147" s="37"/>
      <c r="T1147" s="37"/>
      <c r="U1147" s="63"/>
      <c r="V1147" s="37"/>
      <c r="Y1147" s="5"/>
      <c r="AC1147" s="5"/>
      <c r="AG1147" s="5"/>
      <c r="AK1147" s="5"/>
      <c r="AL1147" s="37"/>
      <c r="AM1147" s="37"/>
      <c r="AN1147" s="37"/>
      <c r="AO1147" s="38"/>
      <c r="AP1147" s="5"/>
      <c r="AQ1147" s="5"/>
      <c r="AU1147" s="4"/>
      <c r="AY1147" s="4"/>
      <c r="AZ1147" s="37"/>
      <c r="BA1147" s="37"/>
      <c r="BB1147" s="37"/>
      <c r="BC1147" s="39"/>
      <c r="BD1147" s="37"/>
      <c r="BG1147" s="4"/>
      <c r="BK1147" s="4"/>
      <c r="BL1147" s="37"/>
      <c r="BM1147" s="37"/>
      <c r="BN1147" s="37"/>
      <c r="BO1147" s="39"/>
      <c r="BP1147" s="37"/>
      <c r="BQ1147" s="37"/>
      <c r="BR1147" s="37"/>
      <c r="BS1147" s="31"/>
    </row>
    <row r="1148" spans="8:71" s="2" customFormat="1" x14ac:dyDescent="0.2">
      <c r="H1148" s="5"/>
      <c r="M1148" s="64"/>
      <c r="Q1148" s="64"/>
      <c r="R1148" s="37"/>
      <c r="S1148" s="37"/>
      <c r="T1148" s="37"/>
      <c r="U1148" s="63"/>
      <c r="V1148" s="37"/>
      <c r="Y1148" s="5"/>
      <c r="AC1148" s="5"/>
      <c r="AG1148" s="5"/>
      <c r="AK1148" s="5"/>
      <c r="AL1148" s="37"/>
      <c r="AM1148" s="37"/>
      <c r="AN1148" s="37"/>
      <c r="AO1148" s="38"/>
      <c r="AP1148" s="5"/>
      <c r="AQ1148" s="5"/>
      <c r="AU1148" s="4"/>
      <c r="AY1148" s="4"/>
      <c r="AZ1148" s="37"/>
      <c r="BA1148" s="37"/>
      <c r="BB1148" s="37"/>
      <c r="BC1148" s="39"/>
      <c r="BD1148" s="37"/>
      <c r="BG1148" s="4"/>
      <c r="BK1148" s="4"/>
      <c r="BL1148" s="37"/>
      <c r="BM1148" s="37"/>
      <c r="BN1148" s="37"/>
      <c r="BO1148" s="39"/>
      <c r="BP1148" s="37"/>
      <c r="BQ1148" s="37"/>
      <c r="BR1148" s="37"/>
      <c r="BS1148" s="31"/>
    </row>
    <row r="1149" spans="8:71" s="2" customFormat="1" x14ac:dyDescent="0.2">
      <c r="H1149" s="5"/>
      <c r="M1149" s="64"/>
      <c r="Q1149" s="64"/>
      <c r="R1149" s="37"/>
      <c r="S1149" s="37"/>
      <c r="T1149" s="37"/>
      <c r="U1149" s="63"/>
      <c r="V1149" s="37"/>
      <c r="Y1149" s="5"/>
      <c r="AC1149" s="5"/>
      <c r="AG1149" s="5"/>
      <c r="AK1149" s="5"/>
      <c r="AL1149" s="37"/>
      <c r="AM1149" s="37"/>
      <c r="AN1149" s="37"/>
      <c r="AO1149" s="38"/>
      <c r="AP1149" s="5"/>
      <c r="AQ1149" s="5"/>
      <c r="AU1149" s="4"/>
      <c r="AY1149" s="4"/>
      <c r="AZ1149" s="37"/>
      <c r="BA1149" s="37"/>
      <c r="BB1149" s="37"/>
      <c r="BC1149" s="39"/>
      <c r="BD1149" s="37"/>
      <c r="BG1149" s="4"/>
      <c r="BK1149" s="4"/>
      <c r="BL1149" s="37"/>
      <c r="BM1149" s="37"/>
      <c r="BN1149" s="37"/>
      <c r="BO1149" s="39"/>
      <c r="BP1149" s="37"/>
      <c r="BQ1149" s="37"/>
      <c r="BR1149" s="37"/>
      <c r="BS1149" s="31"/>
    </row>
    <row r="1150" spans="8:71" s="2" customFormat="1" x14ac:dyDescent="0.2">
      <c r="H1150" s="5"/>
      <c r="M1150" s="64"/>
      <c r="Q1150" s="64"/>
      <c r="R1150" s="37"/>
      <c r="S1150" s="37"/>
      <c r="T1150" s="37"/>
      <c r="U1150" s="63"/>
      <c r="V1150" s="37"/>
      <c r="Y1150" s="5"/>
      <c r="AC1150" s="5"/>
      <c r="AG1150" s="5"/>
      <c r="AK1150" s="5"/>
      <c r="AL1150" s="37"/>
      <c r="AM1150" s="37"/>
      <c r="AN1150" s="37"/>
      <c r="AO1150" s="38"/>
      <c r="AP1150" s="5"/>
      <c r="AQ1150" s="5"/>
      <c r="AU1150" s="4"/>
      <c r="AY1150" s="4"/>
      <c r="AZ1150" s="37"/>
      <c r="BA1150" s="37"/>
      <c r="BB1150" s="37"/>
      <c r="BC1150" s="39"/>
      <c r="BD1150" s="37"/>
      <c r="BG1150" s="4"/>
      <c r="BK1150" s="4"/>
      <c r="BL1150" s="37"/>
      <c r="BM1150" s="37"/>
      <c r="BN1150" s="37"/>
      <c r="BO1150" s="39"/>
      <c r="BP1150" s="37"/>
      <c r="BQ1150" s="37"/>
      <c r="BR1150" s="37"/>
      <c r="BS1150" s="31"/>
    </row>
    <row r="1151" spans="8:71" s="2" customFormat="1" x14ac:dyDescent="0.2">
      <c r="H1151" s="5"/>
      <c r="M1151" s="64"/>
      <c r="Q1151" s="64"/>
      <c r="R1151" s="37"/>
      <c r="S1151" s="37"/>
      <c r="T1151" s="37"/>
      <c r="U1151" s="63"/>
      <c r="V1151" s="37"/>
      <c r="Y1151" s="5"/>
      <c r="AC1151" s="5"/>
      <c r="AG1151" s="5"/>
      <c r="AK1151" s="5"/>
      <c r="AL1151" s="37"/>
      <c r="AM1151" s="37"/>
      <c r="AN1151" s="37"/>
      <c r="AO1151" s="38"/>
      <c r="AP1151" s="5"/>
      <c r="AQ1151" s="5"/>
      <c r="AU1151" s="4"/>
      <c r="AY1151" s="4"/>
      <c r="AZ1151" s="37"/>
      <c r="BA1151" s="37"/>
      <c r="BB1151" s="37"/>
      <c r="BC1151" s="39"/>
      <c r="BD1151" s="37"/>
      <c r="BG1151" s="4"/>
      <c r="BK1151" s="4"/>
      <c r="BL1151" s="37"/>
      <c r="BM1151" s="37"/>
      <c r="BN1151" s="37"/>
      <c r="BO1151" s="39"/>
      <c r="BP1151" s="37"/>
      <c r="BQ1151" s="37"/>
      <c r="BR1151" s="37"/>
      <c r="BS1151" s="31"/>
    </row>
    <row r="1152" spans="8:71" s="2" customFormat="1" x14ac:dyDescent="0.2">
      <c r="H1152" s="5"/>
      <c r="M1152" s="64"/>
      <c r="Q1152" s="64"/>
      <c r="R1152" s="37"/>
      <c r="S1152" s="37"/>
      <c r="T1152" s="37"/>
      <c r="U1152" s="63"/>
      <c r="V1152" s="37"/>
      <c r="Y1152" s="5"/>
      <c r="AC1152" s="5"/>
      <c r="AG1152" s="5"/>
      <c r="AK1152" s="5"/>
      <c r="AL1152" s="37"/>
      <c r="AM1152" s="37"/>
      <c r="AN1152" s="37"/>
      <c r="AO1152" s="38"/>
      <c r="AP1152" s="5"/>
      <c r="AQ1152" s="5"/>
      <c r="AU1152" s="4"/>
      <c r="AY1152" s="4"/>
      <c r="AZ1152" s="37"/>
      <c r="BA1152" s="37"/>
      <c r="BB1152" s="37"/>
      <c r="BC1152" s="39"/>
      <c r="BD1152" s="37"/>
      <c r="BG1152" s="4"/>
      <c r="BK1152" s="4"/>
      <c r="BL1152" s="37"/>
      <c r="BM1152" s="37"/>
      <c r="BN1152" s="37"/>
      <c r="BO1152" s="39"/>
      <c r="BP1152" s="37"/>
      <c r="BQ1152" s="37"/>
      <c r="BR1152" s="37"/>
      <c r="BS1152" s="31"/>
    </row>
    <row r="1153" spans="8:71" s="2" customFormat="1" x14ac:dyDescent="0.2">
      <c r="H1153" s="5"/>
      <c r="M1153" s="64"/>
      <c r="Q1153" s="64"/>
      <c r="R1153" s="37"/>
      <c r="S1153" s="37"/>
      <c r="T1153" s="37"/>
      <c r="U1153" s="63"/>
      <c r="V1153" s="37"/>
      <c r="Y1153" s="5"/>
      <c r="AC1153" s="5"/>
      <c r="AG1153" s="5"/>
      <c r="AK1153" s="5"/>
      <c r="AL1153" s="37"/>
      <c r="AM1153" s="37"/>
      <c r="AN1153" s="37"/>
      <c r="AO1153" s="38"/>
      <c r="AP1153" s="5"/>
      <c r="AQ1153" s="5"/>
      <c r="AU1153" s="4"/>
      <c r="AY1153" s="4"/>
      <c r="AZ1153" s="37"/>
      <c r="BA1153" s="37"/>
      <c r="BB1153" s="37"/>
      <c r="BC1153" s="39"/>
      <c r="BD1153" s="37"/>
      <c r="BG1153" s="4"/>
      <c r="BK1153" s="4"/>
      <c r="BL1153" s="37"/>
      <c r="BM1153" s="37"/>
      <c r="BN1153" s="37"/>
      <c r="BO1153" s="39"/>
      <c r="BP1153" s="37"/>
      <c r="BQ1153" s="37"/>
      <c r="BR1153" s="37"/>
      <c r="BS1153" s="31"/>
    </row>
    <row r="1154" spans="8:71" s="2" customFormat="1" x14ac:dyDescent="0.2">
      <c r="H1154" s="5"/>
      <c r="M1154" s="64"/>
      <c r="Q1154" s="64"/>
      <c r="R1154" s="37"/>
      <c r="S1154" s="37"/>
      <c r="T1154" s="37"/>
      <c r="U1154" s="63"/>
      <c r="V1154" s="37"/>
      <c r="Y1154" s="5"/>
      <c r="AC1154" s="5"/>
      <c r="AG1154" s="5"/>
      <c r="AK1154" s="5"/>
      <c r="AL1154" s="37"/>
      <c r="AM1154" s="37"/>
      <c r="AN1154" s="37"/>
      <c r="AO1154" s="38"/>
      <c r="AP1154" s="5"/>
      <c r="AQ1154" s="5"/>
      <c r="AU1154" s="4"/>
      <c r="AY1154" s="4"/>
      <c r="AZ1154" s="37"/>
      <c r="BA1154" s="37"/>
      <c r="BB1154" s="37"/>
      <c r="BC1154" s="39"/>
      <c r="BD1154" s="37"/>
      <c r="BG1154" s="4"/>
      <c r="BK1154" s="4"/>
      <c r="BL1154" s="37"/>
      <c r="BM1154" s="37"/>
      <c r="BN1154" s="37"/>
      <c r="BO1154" s="39"/>
      <c r="BP1154" s="37"/>
      <c r="BQ1154" s="37"/>
      <c r="BR1154" s="37"/>
      <c r="BS1154" s="31"/>
    </row>
    <row r="1155" spans="8:71" s="2" customFormat="1" x14ac:dyDescent="0.2">
      <c r="H1155" s="5"/>
      <c r="M1155" s="64"/>
      <c r="Q1155" s="64"/>
      <c r="R1155" s="37"/>
      <c r="S1155" s="37"/>
      <c r="T1155" s="37"/>
      <c r="U1155" s="63"/>
      <c r="V1155" s="37"/>
      <c r="Y1155" s="5"/>
      <c r="AC1155" s="5"/>
      <c r="AG1155" s="5"/>
      <c r="AK1155" s="5"/>
      <c r="AL1155" s="37"/>
      <c r="AM1155" s="37"/>
      <c r="AN1155" s="37"/>
      <c r="AO1155" s="38"/>
      <c r="AP1155" s="5"/>
      <c r="AQ1155" s="5"/>
      <c r="AU1155" s="4"/>
      <c r="AY1155" s="4"/>
      <c r="AZ1155" s="37"/>
      <c r="BA1155" s="37"/>
      <c r="BB1155" s="37"/>
      <c r="BC1155" s="39"/>
      <c r="BD1155" s="37"/>
      <c r="BG1155" s="4"/>
      <c r="BK1155" s="4"/>
      <c r="BL1155" s="37"/>
      <c r="BM1155" s="37"/>
      <c r="BN1155" s="37"/>
      <c r="BO1155" s="39"/>
      <c r="BP1155" s="37"/>
      <c r="BQ1155" s="37"/>
      <c r="BR1155" s="37"/>
      <c r="BS1155" s="31"/>
    </row>
    <row r="1156" spans="8:71" s="2" customFormat="1" x14ac:dyDescent="0.2">
      <c r="H1156" s="5"/>
      <c r="M1156" s="64"/>
      <c r="Q1156" s="64"/>
      <c r="R1156" s="37"/>
      <c r="S1156" s="37"/>
      <c r="T1156" s="37"/>
      <c r="U1156" s="63"/>
      <c r="V1156" s="37"/>
      <c r="Y1156" s="5"/>
      <c r="AC1156" s="5"/>
      <c r="AG1156" s="5"/>
      <c r="AK1156" s="5"/>
      <c r="AL1156" s="37"/>
      <c r="AM1156" s="37"/>
      <c r="AN1156" s="37"/>
      <c r="AO1156" s="38"/>
      <c r="AP1156" s="5"/>
      <c r="AQ1156" s="5"/>
      <c r="AU1156" s="4"/>
      <c r="AY1156" s="4"/>
      <c r="AZ1156" s="37"/>
      <c r="BA1156" s="37"/>
      <c r="BB1156" s="37"/>
      <c r="BC1156" s="39"/>
      <c r="BD1156" s="37"/>
      <c r="BG1156" s="4"/>
      <c r="BK1156" s="4"/>
      <c r="BL1156" s="37"/>
      <c r="BM1156" s="37"/>
      <c r="BN1156" s="37"/>
      <c r="BO1156" s="39"/>
      <c r="BP1156" s="37"/>
      <c r="BQ1156" s="37"/>
      <c r="BR1156" s="37"/>
      <c r="BS1156" s="31"/>
    </row>
    <row r="1157" spans="8:71" s="2" customFormat="1" x14ac:dyDescent="0.2">
      <c r="H1157" s="5"/>
      <c r="M1157" s="64"/>
      <c r="Q1157" s="64"/>
      <c r="R1157" s="37"/>
      <c r="S1157" s="37"/>
      <c r="T1157" s="37"/>
      <c r="U1157" s="63"/>
      <c r="V1157" s="37"/>
      <c r="Y1157" s="5"/>
      <c r="AC1157" s="5"/>
      <c r="AG1157" s="5"/>
      <c r="AK1157" s="5"/>
      <c r="AL1157" s="37"/>
      <c r="AM1157" s="37"/>
      <c r="AN1157" s="37"/>
      <c r="AO1157" s="38"/>
      <c r="AP1157" s="5"/>
      <c r="AQ1157" s="5"/>
      <c r="AU1157" s="4"/>
      <c r="AY1157" s="4"/>
      <c r="AZ1157" s="37"/>
      <c r="BA1157" s="37"/>
      <c r="BB1157" s="37"/>
      <c r="BC1157" s="39"/>
      <c r="BD1157" s="37"/>
      <c r="BG1157" s="4"/>
      <c r="BK1157" s="4"/>
      <c r="BL1157" s="37"/>
      <c r="BM1157" s="37"/>
      <c r="BN1157" s="37"/>
      <c r="BO1157" s="39"/>
      <c r="BP1157" s="37"/>
      <c r="BQ1157" s="37"/>
      <c r="BR1157" s="37"/>
      <c r="BS1157" s="31"/>
    </row>
    <row r="1158" spans="8:71" s="2" customFormat="1" x14ac:dyDescent="0.2">
      <c r="H1158" s="5"/>
      <c r="M1158" s="64"/>
      <c r="Q1158" s="64"/>
      <c r="R1158" s="37"/>
      <c r="S1158" s="37"/>
      <c r="T1158" s="37"/>
      <c r="U1158" s="63"/>
      <c r="V1158" s="37"/>
      <c r="Y1158" s="5"/>
      <c r="AC1158" s="5"/>
      <c r="AG1158" s="5"/>
      <c r="AK1158" s="5"/>
      <c r="AL1158" s="37"/>
      <c r="AM1158" s="37"/>
      <c r="AN1158" s="37"/>
      <c r="AO1158" s="38"/>
      <c r="AP1158" s="5"/>
      <c r="AQ1158" s="5"/>
      <c r="AU1158" s="4"/>
      <c r="AY1158" s="4"/>
      <c r="AZ1158" s="37"/>
      <c r="BA1158" s="37"/>
      <c r="BB1158" s="37"/>
      <c r="BC1158" s="39"/>
      <c r="BD1158" s="37"/>
      <c r="BG1158" s="4"/>
      <c r="BK1158" s="4"/>
      <c r="BL1158" s="37"/>
      <c r="BM1158" s="37"/>
      <c r="BN1158" s="37"/>
      <c r="BO1158" s="39"/>
      <c r="BP1158" s="37"/>
      <c r="BQ1158" s="37"/>
      <c r="BR1158" s="37"/>
      <c r="BS1158" s="31"/>
    </row>
    <row r="1159" spans="8:71" s="2" customFormat="1" x14ac:dyDescent="0.2">
      <c r="H1159" s="5"/>
      <c r="M1159" s="64"/>
      <c r="Q1159" s="64"/>
      <c r="R1159" s="37"/>
      <c r="S1159" s="37"/>
      <c r="T1159" s="37"/>
      <c r="U1159" s="63"/>
      <c r="V1159" s="37"/>
      <c r="Y1159" s="5"/>
      <c r="AC1159" s="5"/>
      <c r="AG1159" s="5"/>
      <c r="AK1159" s="5"/>
      <c r="AL1159" s="37"/>
      <c r="AM1159" s="37"/>
      <c r="AN1159" s="37"/>
      <c r="AO1159" s="38"/>
      <c r="AP1159" s="5"/>
      <c r="AQ1159" s="5"/>
      <c r="AU1159" s="4"/>
      <c r="AY1159" s="4"/>
      <c r="AZ1159" s="37"/>
      <c r="BA1159" s="37"/>
      <c r="BB1159" s="37"/>
      <c r="BC1159" s="39"/>
      <c r="BD1159" s="37"/>
      <c r="BG1159" s="4"/>
      <c r="BK1159" s="4"/>
      <c r="BL1159" s="37"/>
      <c r="BM1159" s="37"/>
      <c r="BN1159" s="37"/>
      <c r="BO1159" s="39"/>
      <c r="BP1159" s="37"/>
      <c r="BQ1159" s="37"/>
      <c r="BR1159" s="37"/>
      <c r="BS1159" s="31"/>
    </row>
    <row r="1160" spans="8:71" s="2" customFormat="1" x14ac:dyDescent="0.2">
      <c r="H1160" s="5"/>
      <c r="M1160" s="64"/>
      <c r="Q1160" s="64"/>
      <c r="R1160" s="37"/>
      <c r="S1160" s="37"/>
      <c r="T1160" s="37"/>
      <c r="U1160" s="63"/>
      <c r="V1160" s="37"/>
      <c r="Y1160" s="5"/>
      <c r="AC1160" s="5"/>
      <c r="AG1160" s="5"/>
      <c r="AK1160" s="5"/>
      <c r="AL1160" s="37"/>
      <c r="AM1160" s="37"/>
      <c r="AN1160" s="37"/>
      <c r="AO1160" s="38"/>
      <c r="AP1160" s="5"/>
      <c r="AQ1160" s="5"/>
      <c r="AU1160" s="4"/>
      <c r="AY1160" s="4"/>
      <c r="AZ1160" s="37"/>
      <c r="BA1160" s="37"/>
      <c r="BB1160" s="37"/>
      <c r="BC1160" s="39"/>
      <c r="BD1160" s="37"/>
      <c r="BG1160" s="4"/>
      <c r="BK1160" s="4"/>
      <c r="BL1160" s="37"/>
      <c r="BM1160" s="37"/>
      <c r="BN1160" s="37"/>
      <c r="BO1160" s="39"/>
      <c r="BP1160" s="37"/>
      <c r="BQ1160" s="37"/>
      <c r="BR1160" s="37"/>
      <c r="BS1160" s="31"/>
    </row>
    <row r="1161" spans="8:71" s="2" customFormat="1" x14ac:dyDescent="0.2">
      <c r="H1161" s="5"/>
      <c r="M1161" s="64"/>
      <c r="Q1161" s="64"/>
      <c r="R1161" s="37"/>
      <c r="S1161" s="37"/>
      <c r="T1161" s="37"/>
      <c r="U1161" s="63"/>
      <c r="V1161" s="37"/>
      <c r="Y1161" s="5"/>
      <c r="AC1161" s="5"/>
      <c r="AG1161" s="5"/>
      <c r="AK1161" s="5"/>
      <c r="AL1161" s="37"/>
      <c r="AM1161" s="37"/>
      <c r="AN1161" s="37"/>
      <c r="AO1161" s="38"/>
      <c r="AP1161" s="5"/>
      <c r="AQ1161" s="5"/>
      <c r="AU1161" s="4"/>
      <c r="AY1161" s="4"/>
      <c r="AZ1161" s="37"/>
      <c r="BA1161" s="37"/>
      <c r="BB1161" s="37"/>
      <c r="BC1161" s="39"/>
      <c r="BD1161" s="37"/>
      <c r="BG1161" s="4"/>
      <c r="BK1161" s="4"/>
      <c r="BL1161" s="37"/>
      <c r="BM1161" s="37"/>
      <c r="BN1161" s="37"/>
      <c r="BO1161" s="39"/>
      <c r="BP1161" s="37"/>
      <c r="BQ1161" s="37"/>
      <c r="BR1161" s="37"/>
      <c r="BS1161" s="31"/>
    </row>
    <row r="1162" spans="8:71" s="2" customFormat="1" x14ac:dyDescent="0.2">
      <c r="H1162" s="5"/>
      <c r="M1162" s="64"/>
      <c r="Q1162" s="64"/>
      <c r="R1162" s="37"/>
      <c r="S1162" s="37"/>
      <c r="T1162" s="37"/>
      <c r="U1162" s="63"/>
      <c r="V1162" s="37"/>
      <c r="Y1162" s="5"/>
      <c r="AC1162" s="5"/>
      <c r="AG1162" s="5"/>
      <c r="AK1162" s="5"/>
      <c r="AL1162" s="37"/>
      <c r="AM1162" s="37"/>
      <c r="AN1162" s="37"/>
      <c r="AO1162" s="38"/>
      <c r="AP1162" s="5"/>
      <c r="AQ1162" s="5"/>
      <c r="AU1162" s="4"/>
      <c r="AY1162" s="4"/>
      <c r="AZ1162" s="37"/>
      <c r="BA1162" s="37"/>
      <c r="BB1162" s="37"/>
      <c r="BC1162" s="39"/>
      <c r="BD1162" s="37"/>
      <c r="BG1162" s="4"/>
      <c r="BK1162" s="4"/>
      <c r="BL1162" s="37"/>
      <c r="BM1162" s="37"/>
      <c r="BN1162" s="37"/>
      <c r="BO1162" s="39"/>
      <c r="BP1162" s="37"/>
      <c r="BQ1162" s="37"/>
      <c r="BR1162" s="37"/>
      <c r="BS1162" s="31"/>
    </row>
    <row r="1163" spans="8:71" s="2" customFormat="1" x14ac:dyDescent="0.2">
      <c r="H1163" s="5"/>
      <c r="M1163" s="64"/>
      <c r="Q1163" s="64"/>
      <c r="R1163" s="37"/>
      <c r="S1163" s="37"/>
      <c r="T1163" s="37"/>
      <c r="U1163" s="63"/>
      <c r="V1163" s="37"/>
      <c r="Y1163" s="5"/>
      <c r="AC1163" s="5"/>
      <c r="AG1163" s="5"/>
      <c r="AK1163" s="5"/>
      <c r="AL1163" s="37"/>
      <c r="AM1163" s="37"/>
      <c r="AN1163" s="37"/>
      <c r="AO1163" s="38"/>
      <c r="AP1163" s="5"/>
      <c r="AQ1163" s="5"/>
      <c r="AU1163" s="4"/>
      <c r="AY1163" s="4"/>
      <c r="AZ1163" s="37"/>
      <c r="BA1163" s="37"/>
      <c r="BB1163" s="37"/>
      <c r="BC1163" s="39"/>
      <c r="BD1163" s="37"/>
      <c r="BG1163" s="4"/>
      <c r="BK1163" s="4"/>
      <c r="BL1163" s="37"/>
      <c r="BM1163" s="37"/>
      <c r="BN1163" s="37"/>
      <c r="BO1163" s="39"/>
      <c r="BP1163" s="37"/>
      <c r="BQ1163" s="37"/>
      <c r="BR1163" s="37"/>
      <c r="BS1163" s="31"/>
    </row>
    <row r="1164" spans="8:71" s="2" customFormat="1" x14ac:dyDescent="0.2">
      <c r="H1164" s="5"/>
      <c r="M1164" s="64"/>
      <c r="Q1164" s="64"/>
      <c r="R1164" s="37"/>
      <c r="S1164" s="37"/>
      <c r="T1164" s="37"/>
      <c r="U1164" s="63"/>
      <c r="V1164" s="37"/>
      <c r="Y1164" s="5"/>
      <c r="AC1164" s="5"/>
      <c r="AG1164" s="5"/>
      <c r="AK1164" s="5"/>
      <c r="AL1164" s="37"/>
      <c r="AM1164" s="37"/>
      <c r="AN1164" s="37"/>
      <c r="AO1164" s="38"/>
      <c r="AP1164" s="5"/>
      <c r="AQ1164" s="5"/>
      <c r="AU1164" s="4"/>
      <c r="AY1164" s="4"/>
      <c r="AZ1164" s="37"/>
      <c r="BA1164" s="37"/>
      <c r="BB1164" s="37"/>
      <c r="BC1164" s="39"/>
      <c r="BD1164" s="37"/>
      <c r="BG1164" s="4"/>
      <c r="BK1164" s="4"/>
      <c r="BL1164" s="37"/>
      <c r="BM1164" s="37"/>
      <c r="BN1164" s="37"/>
      <c r="BO1164" s="39"/>
      <c r="BP1164" s="37"/>
      <c r="BQ1164" s="37"/>
      <c r="BR1164" s="37"/>
      <c r="BS1164" s="31"/>
    </row>
    <row r="1165" spans="8:71" s="2" customFormat="1" x14ac:dyDescent="0.2">
      <c r="H1165" s="5"/>
      <c r="M1165" s="64"/>
      <c r="Q1165" s="64"/>
      <c r="R1165" s="37"/>
      <c r="S1165" s="37"/>
      <c r="T1165" s="37"/>
      <c r="U1165" s="63"/>
      <c r="V1165" s="37"/>
      <c r="Y1165" s="5"/>
      <c r="AC1165" s="5"/>
      <c r="AG1165" s="5"/>
      <c r="AK1165" s="5"/>
      <c r="AL1165" s="37"/>
      <c r="AM1165" s="37"/>
      <c r="AN1165" s="37"/>
      <c r="AO1165" s="38"/>
      <c r="AP1165" s="5"/>
      <c r="AQ1165" s="5"/>
      <c r="AU1165" s="4"/>
      <c r="AY1165" s="4"/>
      <c r="AZ1165" s="37"/>
      <c r="BA1165" s="37"/>
      <c r="BB1165" s="37"/>
      <c r="BC1165" s="39"/>
      <c r="BD1165" s="37"/>
      <c r="BG1165" s="4"/>
      <c r="BK1165" s="4"/>
      <c r="BL1165" s="37"/>
      <c r="BM1165" s="37"/>
      <c r="BN1165" s="37"/>
      <c r="BO1165" s="39"/>
      <c r="BP1165" s="37"/>
      <c r="BQ1165" s="37"/>
      <c r="BR1165" s="37"/>
      <c r="BS1165" s="31"/>
    </row>
    <row r="1166" spans="8:71" s="2" customFormat="1" x14ac:dyDescent="0.2">
      <c r="H1166" s="5"/>
      <c r="M1166" s="64"/>
      <c r="Q1166" s="64"/>
      <c r="R1166" s="37"/>
      <c r="S1166" s="37"/>
      <c r="T1166" s="37"/>
      <c r="U1166" s="63"/>
      <c r="V1166" s="37"/>
      <c r="Y1166" s="5"/>
      <c r="AC1166" s="5"/>
      <c r="AG1166" s="5"/>
      <c r="AK1166" s="5"/>
      <c r="AL1166" s="37"/>
      <c r="AM1166" s="37"/>
      <c r="AN1166" s="37"/>
      <c r="AO1166" s="38"/>
      <c r="AP1166" s="5"/>
      <c r="AQ1166" s="5"/>
      <c r="AU1166" s="4"/>
      <c r="AY1166" s="4"/>
      <c r="AZ1166" s="37"/>
      <c r="BA1166" s="37"/>
      <c r="BB1166" s="37"/>
      <c r="BC1166" s="39"/>
      <c r="BD1166" s="37"/>
      <c r="BG1166" s="4"/>
      <c r="BK1166" s="4"/>
      <c r="BL1166" s="37"/>
      <c r="BM1166" s="37"/>
      <c r="BN1166" s="37"/>
      <c r="BO1166" s="39"/>
      <c r="BP1166" s="37"/>
      <c r="BQ1166" s="37"/>
      <c r="BR1166" s="37"/>
      <c r="BS1166" s="31"/>
    </row>
    <row r="1167" spans="8:71" s="2" customFormat="1" x14ac:dyDescent="0.2">
      <c r="H1167" s="5"/>
      <c r="M1167" s="64"/>
      <c r="Q1167" s="64"/>
      <c r="R1167" s="37"/>
      <c r="S1167" s="37"/>
      <c r="T1167" s="37"/>
      <c r="U1167" s="63"/>
      <c r="V1167" s="37"/>
      <c r="Y1167" s="5"/>
      <c r="AC1167" s="5"/>
      <c r="AG1167" s="5"/>
      <c r="AK1167" s="5"/>
      <c r="AL1167" s="37"/>
      <c r="AM1167" s="37"/>
      <c r="AN1167" s="37"/>
      <c r="AO1167" s="38"/>
      <c r="AP1167" s="5"/>
      <c r="AQ1167" s="5"/>
      <c r="AU1167" s="4"/>
      <c r="AY1167" s="4"/>
      <c r="AZ1167" s="37"/>
      <c r="BA1167" s="37"/>
      <c r="BB1167" s="37"/>
      <c r="BC1167" s="39"/>
      <c r="BD1167" s="37"/>
      <c r="BG1167" s="4"/>
      <c r="BK1167" s="4"/>
      <c r="BL1167" s="37"/>
      <c r="BM1167" s="37"/>
      <c r="BN1167" s="37"/>
      <c r="BO1167" s="39"/>
      <c r="BP1167" s="37"/>
      <c r="BQ1167" s="37"/>
      <c r="BR1167" s="37"/>
      <c r="BS1167" s="31"/>
    </row>
    <row r="1168" spans="8:71" s="2" customFormat="1" x14ac:dyDescent="0.2">
      <c r="H1168" s="5"/>
      <c r="M1168" s="64"/>
      <c r="Q1168" s="64"/>
      <c r="R1168" s="37"/>
      <c r="S1168" s="37"/>
      <c r="T1168" s="37"/>
      <c r="U1168" s="63"/>
      <c r="V1168" s="37"/>
      <c r="Y1168" s="5"/>
      <c r="AC1168" s="5"/>
      <c r="AG1168" s="5"/>
      <c r="AK1168" s="5"/>
      <c r="AL1168" s="37"/>
      <c r="AM1168" s="37"/>
      <c r="AN1168" s="37"/>
      <c r="AO1168" s="38"/>
      <c r="AP1168" s="5"/>
      <c r="AQ1168" s="5"/>
      <c r="AU1168" s="4"/>
      <c r="AY1168" s="4"/>
      <c r="AZ1168" s="37"/>
      <c r="BA1168" s="37"/>
      <c r="BB1168" s="37"/>
      <c r="BC1168" s="39"/>
      <c r="BD1168" s="37"/>
      <c r="BG1168" s="4"/>
      <c r="BK1168" s="4"/>
      <c r="BL1168" s="37"/>
      <c r="BM1168" s="37"/>
      <c r="BN1168" s="37"/>
      <c r="BO1168" s="39"/>
      <c r="BP1168" s="37"/>
      <c r="BQ1168" s="37"/>
      <c r="BR1168" s="37"/>
      <c r="BS1168" s="31"/>
    </row>
    <row r="1169" spans="8:71" s="2" customFormat="1" x14ac:dyDescent="0.2">
      <c r="H1169" s="5"/>
      <c r="M1169" s="64"/>
      <c r="Q1169" s="64"/>
      <c r="R1169" s="37"/>
      <c r="S1169" s="37"/>
      <c r="T1169" s="37"/>
      <c r="U1169" s="63"/>
      <c r="V1169" s="37"/>
      <c r="Y1169" s="5"/>
      <c r="AC1169" s="5"/>
      <c r="AG1169" s="5"/>
      <c r="AK1169" s="5"/>
      <c r="AL1169" s="37"/>
      <c r="AM1169" s="37"/>
      <c r="AN1169" s="37"/>
      <c r="AO1169" s="38"/>
      <c r="AP1169" s="5"/>
      <c r="AQ1169" s="5"/>
      <c r="AU1169" s="4"/>
      <c r="AY1169" s="4"/>
      <c r="AZ1169" s="37"/>
      <c r="BA1169" s="37"/>
      <c r="BB1169" s="37"/>
      <c r="BC1169" s="39"/>
      <c r="BD1169" s="37"/>
      <c r="BG1169" s="4"/>
      <c r="BK1169" s="4"/>
      <c r="BL1169" s="37"/>
      <c r="BM1169" s="37"/>
      <c r="BN1169" s="37"/>
      <c r="BO1169" s="39"/>
      <c r="BP1169" s="37"/>
      <c r="BQ1169" s="37"/>
      <c r="BR1169" s="37"/>
      <c r="BS1169" s="31"/>
    </row>
    <row r="1170" spans="8:71" s="2" customFormat="1" x14ac:dyDescent="0.2">
      <c r="H1170" s="5"/>
      <c r="M1170" s="64"/>
      <c r="Q1170" s="64"/>
      <c r="R1170" s="37"/>
      <c r="S1170" s="37"/>
      <c r="T1170" s="37"/>
      <c r="U1170" s="63"/>
      <c r="V1170" s="37"/>
      <c r="Y1170" s="5"/>
      <c r="AC1170" s="5"/>
      <c r="AG1170" s="5"/>
      <c r="AK1170" s="5"/>
      <c r="AL1170" s="37"/>
      <c r="AM1170" s="37"/>
      <c r="AN1170" s="37"/>
      <c r="AO1170" s="38"/>
      <c r="AP1170" s="5"/>
      <c r="AQ1170" s="5"/>
      <c r="AU1170" s="4"/>
      <c r="AY1170" s="4"/>
      <c r="AZ1170" s="37"/>
      <c r="BA1170" s="37"/>
      <c r="BB1170" s="37"/>
      <c r="BC1170" s="39"/>
      <c r="BD1170" s="37"/>
      <c r="BG1170" s="4"/>
      <c r="BK1170" s="4"/>
      <c r="BL1170" s="37"/>
      <c r="BM1170" s="37"/>
      <c r="BN1170" s="37"/>
      <c r="BO1170" s="39"/>
      <c r="BP1170" s="37"/>
      <c r="BQ1170" s="37"/>
      <c r="BR1170" s="37"/>
      <c r="BS1170" s="31"/>
    </row>
    <row r="1171" spans="8:71" s="2" customFormat="1" x14ac:dyDescent="0.2">
      <c r="H1171" s="5"/>
      <c r="M1171" s="64"/>
      <c r="Q1171" s="64"/>
      <c r="R1171" s="37"/>
      <c r="S1171" s="37"/>
      <c r="T1171" s="37"/>
      <c r="U1171" s="63"/>
      <c r="V1171" s="37"/>
      <c r="Y1171" s="5"/>
      <c r="AC1171" s="5"/>
      <c r="AG1171" s="5"/>
      <c r="AK1171" s="5"/>
      <c r="AL1171" s="37"/>
      <c r="AM1171" s="37"/>
      <c r="AN1171" s="37"/>
      <c r="AO1171" s="38"/>
      <c r="AP1171" s="5"/>
      <c r="AQ1171" s="5"/>
      <c r="AU1171" s="4"/>
      <c r="AY1171" s="4"/>
      <c r="AZ1171" s="37"/>
      <c r="BA1171" s="37"/>
      <c r="BB1171" s="37"/>
      <c r="BC1171" s="39"/>
      <c r="BD1171" s="37"/>
      <c r="BG1171" s="4"/>
      <c r="BK1171" s="4"/>
      <c r="BL1171" s="37"/>
      <c r="BM1171" s="37"/>
      <c r="BN1171" s="37"/>
      <c r="BO1171" s="39"/>
      <c r="BP1171" s="37"/>
      <c r="BQ1171" s="37"/>
      <c r="BR1171" s="37"/>
      <c r="BS1171" s="31"/>
    </row>
    <row r="1172" spans="8:71" s="2" customFormat="1" x14ac:dyDescent="0.2">
      <c r="H1172" s="5"/>
      <c r="M1172" s="64"/>
      <c r="Q1172" s="64"/>
      <c r="R1172" s="37"/>
      <c r="S1172" s="37"/>
      <c r="T1172" s="37"/>
      <c r="U1172" s="63"/>
      <c r="V1172" s="37"/>
      <c r="Y1172" s="5"/>
      <c r="AC1172" s="5"/>
      <c r="AG1172" s="5"/>
      <c r="AK1172" s="5"/>
      <c r="AL1172" s="37"/>
      <c r="AM1172" s="37"/>
      <c r="AN1172" s="37"/>
      <c r="AO1172" s="38"/>
      <c r="AP1172" s="5"/>
      <c r="AQ1172" s="5"/>
      <c r="AU1172" s="4"/>
      <c r="AY1172" s="4"/>
      <c r="AZ1172" s="37"/>
      <c r="BA1172" s="37"/>
      <c r="BB1172" s="37"/>
      <c r="BC1172" s="39"/>
      <c r="BD1172" s="37"/>
      <c r="BG1172" s="4"/>
      <c r="BK1172" s="4"/>
      <c r="BL1172" s="37"/>
      <c r="BM1172" s="37"/>
      <c r="BN1172" s="37"/>
      <c r="BO1172" s="39"/>
      <c r="BP1172" s="37"/>
      <c r="BQ1172" s="37"/>
      <c r="BR1172" s="37"/>
      <c r="BS1172" s="31"/>
    </row>
    <row r="1173" spans="8:71" s="2" customFormat="1" x14ac:dyDescent="0.2">
      <c r="H1173" s="5"/>
      <c r="M1173" s="64"/>
      <c r="Q1173" s="64"/>
      <c r="R1173" s="37"/>
      <c r="S1173" s="37"/>
      <c r="T1173" s="37"/>
      <c r="U1173" s="63"/>
      <c r="V1173" s="37"/>
      <c r="Y1173" s="5"/>
      <c r="AC1173" s="5"/>
      <c r="AG1173" s="5"/>
      <c r="AK1173" s="5"/>
      <c r="AL1173" s="37"/>
      <c r="AM1173" s="37"/>
      <c r="AN1173" s="37"/>
      <c r="AO1173" s="38"/>
      <c r="AP1173" s="5"/>
      <c r="AQ1173" s="5"/>
      <c r="AU1173" s="4"/>
      <c r="AY1173" s="4"/>
      <c r="AZ1173" s="37"/>
      <c r="BA1173" s="37"/>
      <c r="BB1173" s="37"/>
      <c r="BC1173" s="39"/>
      <c r="BD1173" s="37"/>
      <c r="BG1173" s="4"/>
      <c r="BK1173" s="4"/>
      <c r="BL1173" s="37"/>
      <c r="BM1173" s="37"/>
      <c r="BN1173" s="37"/>
      <c r="BO1173" s="39"/>
      <c r="BP1173" s="37"/>
      <c r="BQ1173" s="37"/>
      <c r="BR1173" s="37"/>
      <c r="BS1173" s="31"/>
    </row>
    <row r="1174" spans="8:71" s="2" customFormat="1" x14ac:dyDescent="0.2">
      <c r="H1174" s="5"/>
      <c r="M1174" s="64"/>
      <c r="Q1174" s="64"/>
      <c r="R1174" s="37"/>
      <c r="S1174" s="37"/>
      <c r="T1174" s="37"/>
      <c r="U1174" s="63"/>
      <c r="V1174" s="37"/>
      <c r="Y1174" s="5"/>
      <c r="AC1174" s="5"/>
      <c r="AG1174" s="5"/>
      <c r="AK1174" s="5"/>
      <c r="AL1174" s="37"/>
      <c r="AM1174" s="37"/>
      <c r="AN1174" s="37"/>
      <c r="AO1174" s="38"/>
      <c r="AP1174" s="5"/>
      <c r="AQ1174" s="5"/>
      <c r="AU1174" s="4"/>
      <c r="AY1174" s="4"/>
      <c r="AZ1174" s="37"/>
      <c r="BA1174" s="37"/>
      <c r="BB1174" s="37"/>
      <c r="BC1174" s="39"/>
      <c r="BD1174" s="37"/>
      <c r="BG1174" s="4"/>
      <c r="BK1174" s="4"/>
      <c r="BL1174" s="37"/>
      <c r="BM1174" s="37"/>
      <c r="BN1174" s="37"/>
      <c r="BO1174" s="39"/>
      <c r="BP1174" s="37"/>
      <c r="BQ1174" s="37"/>
      <c r="BR1174" s="37"/>
      <c r="BS1174" s="31"/>
    </row>
    <row r="1175" spans="8:71" s="2" customFormat="1" x14ac:dyDescent="0.2">
      <c r="H1175" s="5"/>
      <c r="M1175" s="64"/>
      <c r="Q1175" s="64"/>
      <c r="R1175" s="37"/>
      <c r="S1175" s="37"/>
      <c r="T1175" s="37"/>
      <c r="U1175" s="63"/>
      <c r="V1175" s="37"/>
      <c r="Y1175" s="5"/>
      <c r="AC1175" s="5"/>
      <c r="AG1175" s="5"/>
      <c r="AK1175" s="5"/>
      <c r="AL1175" s="37"/>
      <c r="AM1175" s="37"/>
      <c r="AN1175" s="37"/>
      <c r="AO1175" s="38"/>
      <c r="AP1175" s="5"/>
      <c r="AQ1175" s="5"/>
      <c r="AU1175" s="4"/>
      <c r="AY1175" s="4"/>
      <c r="AZ1175" s="37"/>
      <c r="BA1175" s="37"/>
      <c r="BB1175" s="37"/>
      <c r="BC1175" s="39"/>
      <c r="BD1175" s="37"/>
      <c r="BG1175" s="4"/>
      <c r="BK1175" s="4"/>
      <c r="BL1175" s="37"/>
      <c r="BM1175" s="37"/>
      <c r="BN1175" s="37"/>
      <c r="BO1175" s="39"/>
      <c r="BP1175" s="37"/>
      <c r="BQ1175" s="37"/>
      <c r="BR1175" s="37"/>
      <c r="BS1175" s="31"/>
    </row>
    <row r="1176" spans="8:71" s="2" customFormat="1" x14ac:dyDescent="0.2">
      <c r="H1176" s="5"/>
      <c r="M1176" s="64"/>
      <c r="Q1176" s="64"/>
      <c r="R1176" s="37"/>
      <c r="S1176" s="37"/>
      <c r="T1176" s="37"/>
      <c r="U1176" s="63"/>
      <c r="V1176" s="37"/>
      <c r="Y1176" s="5"/>
      <c r="AC1176" s="5"/>
      <c r="AG1176" s="5"/>
      <c r="AK1176" s="5"/>
      <c r="AL1176" s="37"/>
      <c r="AM1176" s="37"/>
      <c r="AN1176" s="37"/>
      <c r="AO1176" s="38"/>
      <c r="AP1176" s="5"/>
      <c r="AQ1176" s="5"/>
      <c r="AU1176" s="4"/>
      <c r="AY1176" s="4"/>
      <c r="AZ1176" s="37"/>
      <c r="BA1176" s="37"/>
      <c r="BB1176" s="37"/>
      <c r="BC1176" s="39"/>
      <c r="BD1176" s="37"/>
      <c r="BG1176" s="4"/>
      <c r="BK1176" s="4"/>
      <c r="BL1176" s="37"/>
      <c r="BM1176" s="37"/>
      <c r="BN1176" s="37"/>
      <c r="BO1176" s="39"/>
      <c r="BP1176" s="37"/>
      <c r="BQ1176" s="37"/>
      <c r="BR1176" s="37"/>
      <c r="BS1176" s="31"/>
    </row>
    <row r="1177" spans="8:71" s="2" customFormat="1" x14ac:dyDescent="0.2">
      <c r="H1177" s="5"/>
      <c r="M1177" s="64"/>
      <c r="Q1177" s="64"/>
      <c r="R1177" s="37"/>
      <c r="S1177" s="37"/>
      <c r="T1177" s="37"/>
      <c r="U1177" s="63"/>
      <c r="V1177" s="37"/>
      <c r="Y1177" s="5"/>
      <c r="AC1177" s="5"/>
      <c r="AG1177" s="5"/>
      <c r="AK1177" s="5"/>
      <c r="AL1177" s="37"/>
      <c r="AM1177" s="37"/>
      <c r="AN1177" s="37"/>
      <c r="AO1177" s="38"/>
      <c r="AP1177" s="5"/>
      <c r="AQ1177" s="5"/>
      <c r="AU1177" s="4"/>
      <c r="AY1177" s="4"/>
      <c r="AZ1177" s="37"/>
      <c r="BA1177" s="37"/>
      <c r="BB1177" s="37"/>
      <c r="BC1177" s="39"/>
      <c r="BD1177" s="37"/>
      <c r="BG1177" s="4"/>
      <c r="BK1177" s="4"/>
      <c r="BL1177" s="37"/>
      <c r="BM1177" s="37"/>
      <c r="BN1177" s="37"/>
      <c r="BO1177" s="39"/>
      <c r="BP1177" s="37"/>
      <c r="BQ1177" s="37"/>
      <c r="BR1177" s="37"/>
      <c r="BS1177" s="31"/>
    </row>
    <row r="1178" spans="8:71" s="2" customFormat="1" x14ac:dyDescent="0.2">
      <c r="H1178" s="5"/>
      <c r="M1178" s="64"/>
      <c r="Q1178" s="64"/>
      <c r="R1178" s="37"/>
      <c r="S1178" s="37"/>
      <c r="T1178" s="37"/>
      <c r="U1178" s="63"/>
      <c r="V1178" s="37"/>
      <c r="Y1178" s="5"/>
      <c r="AC1178" s="5"/>
      <c r="AG1178" s="5"/>
      <c r="AK1178" s="5"/>
      <c r="AL1178" s="37"/>
      <c r="AM1178" s="37"/>
      <c r="AN1178" s="37"/>
      <c r="AO1178" s="38"/>
      <c r="AP1178" s="5"/>
      <c r="AQ1178" s="5"/>
      <c r="AU1178" s="4"/>
      <c r="AY1178" s="4"/>
      <c r="AZ1178" s="37"/>
      <c r="BA1178" s="37"/>
      <c r="BB1178" s="37"/>
      <c r="BC1178" s="39"/>
      <c r="BD1178" s="37"/>
      <c r="BG1178" s="4"/>
      <c r="BK1178" s="4"/>
      <c r="BL1178" s="37"/>
      <c r="BM1178" s="37"/>
      <c r="BN1178" s="37"/>
      <c r="BO1178" s="39"/>
      <c r="BP1178" s="37"/>
      <c r="BQ1178" s="37"/>
      <c r="BR1178" s="37"/>
      <c r="BS1178" s="31"/>
    </row>
    <row r="1179" spans="8:71" s="2" customFormat="1" x14ac:dyDescent="0.2">
      <c r="H1179" s="5"/>
      <c r="M1179" s="64"/>
      <c r="Q1179" s="64"/>
      <c r="R1179" s="37"/>
      <c r="S1179" s="37"/>
      <c r="T1179" s="37"/>
      <c r="U1179" s="63"/>
      <c r="V1179" s="37"/>
      <c r="Y1179" s="5"/>
      <c r="AC1179" s="5"/>
      <c r="AG1179" s="5"/>
      <c r="AK1179" s="5"/>
      <c r="AL1179" s="37"/>
      <c r="AM1179" s="37"/>
      <c r="AN1179" s="37"/>
      <c r="AO1179" s="38"/>
      <c r="AP1179" s="5"/>
      <c r="AQ1179" s="5"/>
      <c r="AU1179" s="4"/>
      <c r="AY1179" s="4"/>
      <c r="AZ1179" s="37"/>
      <c r="BA1179" s="37"/>
      <c r="BB1179" s="37"/>
      <c r="BC1179" s="39"/>
      <c r="BD1179" s="37"/>
      <c r="BG1179" s="4"/>
      <c r="BK1179" s="4"/>
      <c r="BL1179" s="37"/>
      <c r="BM1179" s="37"/>
      <c r="BN1179" s="37"/>
      <c r="BO1179" s="39"/>
      <c r="BP1179" s="37"/>
      <c r="BQ1179" s="37"/>
      <c r="BR1179" s="37"/>
      <c r="BS1179" s="31"/>
    </row>
    <row r="1180" spans="8:71" s="2" customFormat="1" x14ac:dyDescent="0.2">
      <c r="H1180" s="5"/>
      <c r="M1180" s="64"/>
      <c r="Q1180" s="64"/>
      <c r="R1180" s="37"/>
      <c r="S1180" s="37"/>
      <c r="T1180" s="37"/>
      <c r="U1180" s="63"/>
      <c r="V1180" s="37"/>
      <c r="Y1180" s="5"/>
      <c r="AC1180" s="5"/>
      <c r="AG1180" s="5"/>
      <c r="AK1180" s="5"/>
      <c r="AL1180" s="37"/>
      <c r="AM1180" s="37"/>
      <c r="AN1180" s="37"/>
      <c r="AO1180" s="38"/>
      <c r="AP1180" s="5"/>
      <c r="AQ1180" s="5"/>
      <c r="AU1180" s="4"/>
      <c r="AY1180" s="4"/>
      <c r="AZ1180" s="37"/>
      <c r="BA1180" s="37"/>
      <c r="BB1180" s="37"/>
      <c r="BC1180" s="39"/>
      <c r="BD1180" s="37"/>
      <c r="BG1180" s="4"/>
      <c r="BK1180" s="4"/>
      <c r="BL1180" s="37"/>
      <c r="BM1180" s="37"/>
      <c r="BN1180" s="37"/>
      <c r="BO1180" s="39"/>
      <c r="BP1180" s="37"/>
      <c r="BQ1180" s="37"/>
      <c r="BR1180" s="37"/>
      <c r="BS1180" s="31"/>
    </row>
    <row r="1181" spans="8:71" s="2" customFormat="1" x14ac:dyDescent="0.2">
      <c r="H1181" s="5"/>
      <c r="M1181" s="64"/>
      <c r="Q1181" s="64"/>
      <c r="R1181" s="37"/>
      <c r="S1181" s="37"/>
      <c r="T1181" s="37"/>
      <c r="U1181" s="63"/>
      <c r="V1181" s="37"/>
      <c r="Y1181" s="5"/>
      <c r="AC1181" s="5"/>
      <c r="AG1181" s="5"/>
      <c r="AK1181" s="5"/>
      <c r="AL1181" s="37"/>
      <c r="AM1181" s="37"/>
      <c r="AN1181" s="37"/>
      <c r="AO1181" s="38"/>
      <c r="AP1181" s="5"/>
      <c r="AQ1181" s="5"/>
      <c r="AU1181" s="4"/>
      <c r="AY1181" s="4"/>
      <c r="AZ1181" s="37"/>
      <c r="BA1181" s="37"/>
      <c r="BB1181" s="37"/>
      <c r="BC1181" s="39"/>
      <c r="BD1181" s="37"/>
      <c r="BG1181" s="4"/>
      <c r="BK1181" s="4"/>
      <c r="BL1181" s="37"/>
      <c r="BM1181" s="37"/>
      <c r="BN1181" s="37"/>
      <c r="BO1181" s="39"/>
      <c r="BP1181" s="37"/>
      <c r="BQ1181" s="37"/>
      <c r="BR1181" s="37"/>
      <c r="BS1181" s="31"/>
    </row>
    <row r="1182" spans="8:71" s="2" customFormat="1" x14ac:dyDescent="0.2">
      <c r="H1182" s="5"/>
      <c r="M1182" s="64"/>
      <c r="Q1182" s="64"/>
      <c r="R1182" s="37"/>
      <c r="S1182" s="37"/>
      <c r="T1182" s="37"/>
      <c r="U1182" s="63"/>
      <c r="V1182" s="37"/>
      <c r="Y1182" s="5"/>
      <c r="AC1182" s="5"/>
      <c r="AG1182" s="5"/>
      <c r="AK1182" s="5"/>
      <c r="AL1182" s="37"/>
      <c r="AM1182" s="37"/>
      <c r="AN1182" s="37"/>
      <c r="AO1182" s="38"/>
      <c r="AP1182" s="5"/>
      <c r="AQ1182" s="5"/>
      <c r="AU1182" s="4"/>
      <c r="AY1182" s="4"/>
      <c r="AZ1182" s="37"/>
      <c r="BA1182" s="37"/>
      <c r="BB1182" s="37"/>
      <c r="BC1182" s="39"/>
      <c r="BD1182" s="37"/>
      <c r="BG1182" s="4"/>
      <c r="BK1182" s="4"/>
      <c r="BL1182" s="37"/>
      <c r="BM1182" s="37"/>
      <c r="BN1182" s="37"/>
      <c r="BO1182" s="39"/>
      <c r="BP1182" s="37"/>
      <c r="BQ1182" s="37"/>
      <c r="BR1182" s="37"/>
      <c r="BS1182" s="31"/>
    </row>
    <row r="1183" spans="8:71" s="2" customFormat="1" x14ac:dyDescent="0.2">
      <c r="H1183" s="5"/>
      <c r="M1183" s="64"/>
      <c r="Q1183" s="64"/>
      <c r="R1183" s="37"/>
      <c r="S1183" s="37"/>
      <c r="T1183" s="37"/>
      <c r="U1183" s="63"/>
      <c r="V1183" s="37"/>
      <c r="Y1183" s="5"/>
      <c r="AC1183" s="5"/>
      <c r="AG1183" s="5"/>
      <c r="AK1183" s="5"/>
      <c r="AL1183" s="37"/>
      <c r="AM1183" s="37"/>
      <c r="AN1183" s="37"/>
      <c r="AO1183" s="38"/>
      <c r="AP1183" s="5"/>
      <c r="AQ1183" s="5"/>
      <c r="AU1183" s="4"/>
      <c r="AY1183" s="4"/>
      <c r="AZ1183" s="37"/>
      <c r="BA1183" s="37"/>
      <c r="BB1183" s="37"/>
      <c r="BC1183" s="39"/>
      <c r="BD1183" s="37"/>
      <c r="BG1183" s="4"/>
      <c r="BK1183" s="4"/>
      <c r="BL1183" s="37"/>
      <c r="BM1183" s="37"/>
      <c r="BN1183" s="37"/>
      <c r="BO1183" s="39"/>
      <c r="BP1183" s="37"/>
      <c r="BQ1183" s="37"/>
      <c r="BR1183" s="37"/>
      <c r="BS1183" s="31"/>
    </row>
    <row r="1184" spans="8:71" s="2" customFormat="1" x14ac:dyDescent="0.2">
      <c r="H1184" s="5"/>
      <c r="M1184" s="64"/>
      <c r="Q1184" s="64"/>
      <c r="R1184" s="37"/>
      <c r="S1184" s="37"/>
      <c r="T1184" s="37"/>
      <c r="U1184" s="63"/>
      <c r="V1184" s="37"/>
      <c r="Y1184" s="5"/>
      <c r="AC1184" s="5"/>
      <c r="AG1184" s="5"/>
      <c r="AK1184" s="5"/>
      <c r="AL1184" s="37"/>
      <c r="AM1184" s="37"/>
      <c r="AN1184" s="37"/>
      <c r="AO1184" s="38"/>
      <c r="AP1184" s="5"/>
      <c r="AQ1184" s="5"/>
      <c r="AU1184" s="4"/>
      <c r="AY1184" s="4"/>
      <c r="AZ1184" s="37"/>
      <c r="BA1184" s="37"/>
      <c r="BB1184" s="37"/>
      <c r="BC1184" s="39"/>
      <c r="BD1184" s="37"/>
      <c r="BG1184" s="4"/>
      <c r="BK1184" s="4"/>
      <c r="BL1184" s="37"/>
      <c r="BM1184" s="37"/>
      <c r="BN1184" s="37"/>
      <c r="BO1184" s="39"/>
      <c r="BP1184" s="37"/>
      <c r="BQ1184" s="37"/>
      <c r="BR1184" s="37"/>
      <c r="BS1184" s="31"/>
    </row>
    <row r="1185" spans="8:71" s="2" customFormat="1" x14ac:dyDescent="0.2">
      <c r="H1185" s="5"/>
      <c r="M1185" s="64"/>
      <c r="Q1185" s="64"/>
      <c r="R1185" s="37"/>
      <c r="S1185" s="37"/>
      <c r="T1185" s="37"/>
      <c r="U1185" s="63"/>
      <c r="V1185" s="37"/>
      <c r="Y1185" s="5"/>
      <c r="AC1185" s="5"/>
      <c r="AG1185" s="5"/>
      <c r="AK1185" s="5"/>
      <c r="AL1185" s="37"/>
      <c r="AM1185" s="37"/>
      <c r="AN1185" s="37"/>
      <c r="AO1185" s="38"/>
      <c r="AP1185" s="5"/>
      <c r="AQ1185" s="5"/>
      <c r="AU1185" s="4"/>
      <c r="AY1185" s="4"/>
      <c r="AZ1185" s="37"/>
      <c r="BA1185" s="37"/>
      <c r="BB1185" s="37"/>
      <c r="BC1185" s="39"/>
      <c r="BD1185" s="37"/>
      <c r="BG1185" s="4"/>
      <c r="BK1185" s="4"/>
      <c r="BL1185" s="37"/>
      <c r="BM1185" s="37"/>
      <c r="BN1185" s="37"/>
      <c r="BO1185" s="39"/>
      <c r="BP1185" s="37"/>
      <c r="BQ1185" s="37"/>
      <c r="BR1185" s="37"/>
      <c r="BS1185" s="31"/>
    </row>
    <row r="1186" spans="8:71" s="2" customFormat="1" x14ac:dyDescent="0.2">
      <c r="H1186" s="5"/>
      <c r="M1186" s="64"/>
      <c r="Q1186" s="64"/>
      <c r="R1186" s="37"/>
      <c r="S1186" s="37"/>
      <c r="T1186" s="37"/>
      <c r="U1186" s="63"/>
      <c r="V1186" s="37"/>
      <c r="Y1186" s="5"/>
      <c r="AC1186" s="5"/>
      <c r="AG1186" s="5"/>
      <c r="AK1186" s="5"/>
      <c r="AL1186" s="37"/>
      <c r="AM1186" s="37"/>
      <c r="AN1186" s="37"/>
      <c r="AO1186" s="38"/>
      <c r="AP1186" s="5"/>
      <c r="AQ1186" s="5"/>
      <c r="AU1186" s="4"/>
      <c r="AY1186" s="4"/>
      <c r="AZ1186" s="37"/>
      <c r="BA1186" s="37"/>
      <c r="BB1186" s="37"/>
      <c r="BC1186" s="39"/>
      <c r="BD1186" s="37"/>
      <c r="BG1186" s="4"/>
      <c r="BK1186" s="4"/>
      <c r="BL1186" s="37"/>
      <c r="BM1186" s="37"/>
      <c r="BN1186" s="37"/>
      <c r="BO1186" s="39"/>
      <c r="BP1186" s="37"/>
      <c r="BQ1186" s="37"/>
      <c r="BR1186" s="37"/>
      <c r="BS1186" s="31"/>
    </row>
    <row r="1187" spans="8:71" s="2" customFormat="1" x14ac:dyDescent="0.2">
      <c r="H1187" s="5"/>
      <c r="M1187" s="64"/>
      <c r="Q1187" s="64"/>
      <c r="R1187" s="37"/>
      <c r="S1187" s="37"/>
      <c r="T1187" s="37"/>
      <c r="U1187" s="63"/>
      <c r="V1187" s="37"/>
      <c r="Y1187" s="5"/>
      <c r="AC1187" s="5"/>
      <c r="AG1187" s="5"/>
      <c r="AK1187" s="5"/>
      <c r="AL1187" s="37"/>
      <c r="AM1187" s="37"/>
      <c r="AN1187" s="37"/>
      <c r="AO1187" s="38"/>
      <c r="AP1187" s="5"/>
      <c r="AQ1187" s="5"/>
      <c r="AU1187" s="4"/>
      <c r="AY1187" s="4"/>
      <c r="AZ1187" s="37"/>
      <c r="BA1187" s="37"/>
      <c r="BB1187" s="37"/>
      <c r="BC1187" s="39"/>
      <c r="BD1187" s="37"/>
      <c r="BG1187" s="4"/>
      <c r="BK1187" s="4"/>
      <c r="BL1187" s="37"/>
      <c r="BM1187" s="37"/>
      <c r="BN1187" s="37"/>
      <c r="BO1187" s="39"/>
      <c r="BP1187" s="37"/>
      <c r="BQ1187" s="37"/>
      <c r="BR1187" s="37"/>
      <c r="BS1187" s="31"/>
    </row>
    <row r="1188" spans="8:71" s="2" customFormat="1" x14ac:dyDescent="0.2">
      <c r="H1188" s="5"/>
      <c r="M1188" s="64"/>
      <c r="Q1188" s="64"/>
      <c r="R1188" s="37"/>
      <c r="S1188" s="37"/>
      <c r="T1188" s="37"/>
      <c r="U1188" s="63"/>
      <c r="V1188" s="37"/>
      <c r="Y1188" s="5"/>
      <c r="AC1188" s="5"/>
      <c r="AG1188" s="5"/>
      <c r="AK1188" s="5"/>
      <c r="AL1188" s="37"/>
      <c r="AM1188" s="37"/>
      <c r="AN1188" s="37"/>
      <c r="AO1188" s="38"/>
      <c r="AP1188" s="5"/>
      <c r="AQ1188" s="5"/>
      <c r="AU1188" s="4"/>
      <c r="AY1188" s="4"/>
      <c r="AZ1188" s="37"/>
      <c r="BA1188" s="37"/>
      <c r="BB1188" s="37"/>
      <c r="BC1188" s="39"/>
      <c r="BD1188" s="37"/>
      <c r="BG1188" s="4"/>
      <c r="BK1188" s="4"/>
      <c r="BL1188" s="37"/>
      <c r="BM1188" s="37"/>
      <c r="BN1188" s="37"/>
      <c r="BO1188" s="39"/>
      <c r="BP1188" s="37"/>
      <c r="BQ1188" s="37"/>
      <c r="BR1188" s="37"/>
      <c r="BS1188" s="31"/>
    </row>
    <row r="1189" spans="8:71" s="2" customFormat="1" x14ac:dyDescent="0.2">
      <c r="H1189" s="5"/>
      <c r="M1189" s="64"/>
      <c r="Q1189" s="64"/>
      <c r="R1189" s="37"/>
      <c r="S1189" s="37"/>
      <c r="T1189" s="37"/>
      <c r="U1189" s="63"/>
      <c r="V1189" s="37"/>
      <c r="Y1189" s="5"/>
      <c r="AC1189" s="5"/>
      <c r="AG1189" s="5"/>
      <c r="AK1189" s="5"/>
      <c r="AL1189" s="37"/>
      <c r="AM1189" s="37"/>
      <c r="AN1189" s="37"/>
      <c r="AO1189" s="38"/>
      <c r="AP1189" s="5"/>
      <c r="AQ1189" s="5"/>
      <c r="AU1189" s="4"/>
      <c r="AY1189" s="4"/>
      <c r="AZ1189" s="37"/>
      <c r="BA1189" s="37"/>
      <c r="BB1189" s="37"/>
      <c r="BC1189" s="39"/>
      <c r="BD1189" s="37"/>
      <c r="BG1189" s="4"/>
      <c r="BK1189" s="4"/>
      <c r="BL1189" s="37"/>
      <c r="BM1189" s="37"/>
      <c r="BN1189" s="37"/>
      <c r="BO1189" s="39"/>
      <c r="BP1189" s="37"/>
      <c r="BQ1189" s="37"/>
      <c r="BR1189" s="37"/>
      <c r="BS1189" s="31"/>
    </row>
    <row r="1190" spans="8:71" s="2" customFormat="1" x14ac:dyDescent="0.2">
      <c r="H1190" s="5"/>
      <c r="M1190" s="64"/>
      <c r="Q1190" s="64"/>
      <c r="R1190" s="37"/>
      <c r="S1190" s="37"/>
      <c r="T1190" s="37"/>
      <c r="U1190" s="63"/>
      <c r="V1190" s="37"/>
      <c r="Y1190" s="5"/>
      <c r="AC1190" s="5"/>
      <c r="AG1190" s="5"/>
      <c r="AK1190" s="5"/>
      <c r="AL1190" s="37"/>
      <c r="AM1190" s="37"/>
      <c r="AN1190" s="37"/>
      <c r="AO1190" s="38"/>
      <c r="AP1190" s="5"/>
      <c r="AQ1190" s="5"/>
      <c r="AU1190" s="4"/>
      <c r="AY1190" s="4"/>
      <c r="AZ1190" s="37"/>
      <c r="BA1190" s="37"/>
      <c r="BB1190" s="37"/>
      <c r="BC1190" s="39"/>
      <c r="BD1190" s="37"/>
      <c r="BG1190" s="4"/>
      <c r="BK1190" s="4"/>
      <c r="BL1190" s="37"/>
      <c r="BM1190" s="37"/>
      <c r="BN1190" s="37"/>
      <c r="BO1190" s="39"/>
      <c r="BP1190" s="37"/>
      <c r="BQ1190" s="37"/>
      <c r="BR1190" s="37"/>
      <c r="BS1190" s="31"/>
    </row>
    <row r="1191" spans="8:71" s="2" customFormat="1" x14ac:dyDescent="0.2">
      <c r="H1191" s="5"/>
      <c r="M1191" s="64"/>
      <c r="Q1191" s="64"/>
      <c r="R1191" s="37"/>
      <c r="S1191" s="37"/>
      <c r="T1191" s="37"/>
      <c r="U1191" s="63"/>
      <c r="V1191" s="37"/>
      <c r="Y1191" s="5"/>
      <c r="AC1191" s="5"/>
      <c r="AG1191" s="5"/>
      <c r="AK1191" s="5"/>
      <c r="AL1191" s="37"/>
      <c r="AM1191" s="37"/>
      <c r="AN1191" s="37"/>
      <c r="AO1191" s="38"/>
      <c r="AP1191" s="5"/>
      <c r="AQ1191" s="5"/>
      <c r="AU1191" s="4"/>
      <c r="AY1191" s="4"/>
      <c r="AZ1191" s="37"/>
      <c r="BA1191" s="37"/>
      <c r="BB1191" s="37"/>
      <c r="BC1191" s="39"/>
      <c r="BD1191" s="37"/>
      <c r="BG1191" s="4"/>
      <c r="BK1191" s="4"/>
      <c r="BL1191" s="37"/>
      <c r="BM1191" s="37"/>
      <c r="BN1191" s="37"/>
      <c r="BO1191" s="39"/>
      <c r="BP1191" s="37"/>
      <c r="BQ1191" s="37"/>
      <c r="BR1191" s="37"/>
      <c r="BS1191" s="31"/>
    </row>
    <row r="1192" spans="8:71" s="2" customFormat="1" x14ac:dyDescent="0.2">
      <c r="H1192" s="5"/>
      <c r="M1192" s="64"/>
      <c r="Q1192" s="64"/>
      <c r="R1192" s="37"/>
      <c r="S1192" s="37"/>
      <c r="T1192" s="37"/>
      <c r="U1192" s="63"/>
      <c r="V1192" s="37"/>
      <c r="Y1192" s="5"/>
      <c r="AC1192" s="5"/>
      <c r="AG1192" s="5"/>
      <c r="AK1192" s="5"/>
      <c r="AL1192" s="37"/>
      <c r="AM1192" s="37"/>
      <c r="AN1192" s="37"/>
      <c r="AO1192" s="38"/>
      <c r="AP1192" s="5"/>
      <c r="AQ1192" s="5"/>
      <c r="AU1192" s="4"/>
      <c r="AY1192" s="4"/>
      <c r="AZ1192" s="37"/>
      <c r="BA1192" s="37"/>
      <c r="BB1192" s="37"/>
      <c r="BC1192" s="39"/>
      <c r="BD1192" s="37"/>
      <c r="BG1192" s="4"/>
      <c r="BK1192" s="4"/>
      <c r="BL1192" s="37"/>
      <c r="BM1192" s="37"/>
      <c r="BN1192" s="37"/>
      <c r="BO1192" s="39"/>
      <c r="BP1192" s="37"/>
      <c r="BQ1192" s="37"/>
      <c r="BR1192" s="37"/>
      <c r="BS1192" s="31"/>
    </row>
    <row r="1193" spans="8:71" s="2" customFormat="1" x14ac:dyDescent="0.2">
      <c r="H1193" s="5"/>
      <c r="M1193" s="64"/>
      <c r="Q1193" s="64"/>
      <c r="R1193" s="37"/>
      <c r="S1193" s="37"/>
      <c r="T1193" s="37"/>
      <c r="U1193" s="63"/>
      <c r="V1193" s="37"/>
      <c r="Y1193" s="5"/>
      <c r="AC1193" s="5"/>
      <c r="AG1193" s="5"/>
      <c r="AK1193" s="5"/>
      <c r="AL1193" s="37"/>
      <c r="AM1193" s="37"/>
      <c r="AN1193" s="37"/>
      <c r="AO1193" s="38"/>
      <c r="AP1193" s="5"/>
      <c r="AQ1193" s="5"/>
      <c r="AU1193" s="4"/>
      <c r="AY1193" s="4"/>
      <c r="AZ1193" s="37"/>
      <c r="BA1193" s="37"/>
      <c r="BB1193" s="37"/>
      <c r="BC1193" s="39"/>
      <c r="BD1193" s="37"/>
      <c r="BG1193" s="4"/>
      <c r="BK1193" s="4"/>
      <c r="BL1193" s="37"/>
      <c r="BM1193" s="37"/>
      <c r="BN1193" s="37"/>
      <c r="BO1193" s="39"/>
      <c r="BP1193" s="37"/>
      <c r="BQ1193" s="37"/>
      <c r="BR1193" s="37"/>
      <c r="BS1193" s="31"/>
    </row>
    <row r="1194" spans="8:71" s="2" customFormat="1" x14ac:dyDescent="0.2">
      <c r="H1194" s="5"/>
      <c r="M1194" s="64"/>
      <c r="Q1194" s="64"/>
      <c r="R1194" s="37"/>
      <c r="S1194" s="37"/>
      <c r="T1194" s="37"/>
      <c r="U1194" s="63"/>
      <c r="V1194" s="37"/>
      <c r="Y1194" s="5"/>
      <c r="AC1194" s="5"/>
      <c r="AG1194" s="5"/>
      <c r="AK1194" s="5"/>
      <c r="AL1194" s="37"/>
      <c r="AM1194" s="37"/>
      <c r="AN1194" s="37"/>
      <c r="AO1194" s="38"/>
      <c r="AP1194" s="5"/>
      <c r="AQ1194" s="5"/>
      <c r="AU1194" s="4"/>
      <c r="AY1194" s="4"/>
      <c r="AZ1194" s="37"/>
      <c r="BA1194" s="37"/>
      <c r="BB1194" s="37"/>
      <c r="BC1194" s="39"/>
      <c r="BD1194" s="37"/>
      <c r="BG1194" s="4"/>
      <c r="BK1194" s="4"/>
      <c r="BL1194" s="37"/>
      <c r="BM1194" s="37"/>
      <c r="BN1194" s="37"/>
      <c r="BO1194" s="39"/>
      <c r="BP1194" s="37"/>
      <c r="BQ1194" s="37"/>
      <c r="BR1194" s="37"/>
      <c r="BS1194" s="31"/>
    </row>
    <row r="1195" spans="8:71" s="2" customFormat="1" x14ac:dyDescent="0.2">
      <c r="H1195" s="5"/>
      <c r="M1195" s="64"/>
      <c r="Q1195" s="64"/>
      <c r="R1195" s="37"/>
      <c r="S1195" s="37"/>
      <c r="T1195" s="37"/>
      <c r="U1195" s="63"/>
      <c r="V1195" s="37"/>
      <c r="Y1195" s="5"/>
      <c r="AC1195" s="5"/>
      <c r="AG1195" s="5"/>
      <c r="AK1195" s="5"/>
      <c r="AL1195" s="37"/>
      <c r="AM1195" s="37"/>
      <c r="AN1195" s="37"/>
      <c r="AO1195" s="38"/>
      <c r="AP1195" s="5"/>
      <c r="AQ1195" s="5"/>
      <c r="AU1195" s="4"/>
      <c r="AY1195" s="4"/>
      <c r="AZ1195" s="37"/>
      <c r="BA1195" s="37"/>
      <c r="BB1195" s="37"/>
      <c r="BC1195" s="39"/>
      <c r="BD1195" s="37"/>
      <c r="BG1195" s="4"/>
      <c r="BK1195" s="4"/>
      <c r="BL1195" s="37"/>
      <c r="BM1195" s="37"/>
      <c r="BN1195" s="37"/>
      <c r="BO1195" s="39"/>
      <c r="BP1195" s="37"/>
      <c r="BQ1195" s="37"/>
      <c r="BR1195" s="37"/>
      <c r="BS1195" s="31"/>
    </row>
    <row r="1196" spans="8:71" s="2" customFormat="1" x14ac:dyDescent="0.2">
      <c r="H1196" s="5"/>
      <c r="M1196" s="64"/>
      <c r="Q1196" s="64"/>
      <c r="R1196" s="37"/>
      <c r="S1196" s="37"/>
      <c r="T1196" s="37"/>
      <c r="U1196" s="63"/>
      <c r="V1196" s="37"/>
      <c r="Y1196" s="5"/>
      <c r="AC1196" s="5"/>
      <c r="AG1196" s="5"/>
      <c r="AK1196" s="5"/>
      <c r="AL1196" s="37"/>
      <c r="AM1196" s="37"/>
      <c r="AN1196" s="37"/>
      <c r="AO1196" s="38"/>
      <c r="AP1196" s="5"/>
      <c r="AQ1196" s="5"/>
      <c r="AU1196" s="4"/>
      <c r="AY1196" s="4"/>
      <c r="AZ1196" s="37"/>
      <c r="BA1196" s="37"/>
      <c r="BB1196" s="37"/>
      <c r="BC1196" s="39"/>
      <c r="BD1196" s="37"/>
      <c r="BG1196" s="4"/>
      <c r="BK1196" s="4"/>
      <c r="BL1196" s="37"/>
      <c r="BM1196" s="37"/>
      <c r="BN1196" s="37"/>
      <c r="BO1196" s="39"/>
      <c r="BP1196" s="37"/>
      <c r="BQ1196" s="37"/>
      <c r="BR1196" s="37"/>
      <c r="BS1196" s="31"/>
    </row>
    <row r="1197" spans="8:71" s="2" customFormat="1" x14ac:dyDescent="0.2">
      <c r="H1197" s="5"/>
      <c r="M1197" s="64"/>
      <c r="Q1197" s="64"/>
      <c r="R1197" s="37"/>
      <c r="S1197" s="37"/>
      <c r="T1197" s="37"/>
      <c r="U1197" s="63"/>
      <c r="V1197" s="37"/>
      <c r="Y1197" s="5"/>
      <c r="AC1197" s="5"/>
      <c r="AG1197" s="5"/>
      <c r="AK1197" s="5"/>
      <c r="AL1197" s="37"/>
      <c r="AM1197" s="37"/>
      <c r="AN1197" s="37"/>
      <c r="AO1197" s="38"/>
      <c r="AP1197" s="5"/>
      <c r="AQ1197" s="5"/>
      <c r="AU1197" s="4"/>
      <c r="AY1197" s="4"/>
      <c r="AZ1197" s="37"/>
      <c r="BA1197" s="37"/>
      <c r="BB1197" s="37"/>
      <c r="BC1197" s="39"/>
      <c r="BD1197" s="37"/>
      <c r="BG1197" s="4"/>
      <c r="BK1197" s="4"/>
      <c r="BL1197" s="37"/>
      <c r="BM1197" s="37"/>
      <c r="BN1197" s="37"/>
      <c r="BO1197" s="39"/>
      <c r="BP1197" s="37"/>
      <c r="BQ1197" s="37"/>
      <c r="BR1197" s="37"/>
      <c r="BS1197" s="31"/>
    </row>
    <row r="1198" spans="8:71" s="2" customFormat="1" x14ac:dyDescent="0.2">
      <c r="H1198" s="5"/>
      <c r="M1198" s="64"/>
      <c r="Q1198" s="64"/>
      <c r="R1198" s="37"/>
      <c r="S1198" s="37"/>
      <c r="T1198" s="37"/>
      <c r="U1198" s="63"/>
      <c r="V1198" s="37"/>
      <c r="Y1198" s="5"/>
      <c r="AC1198" s="5"/>
      <c r="AG1198" s="5"/>
      <c r="AK1198" s="5"/>
      <c r="AL1198" s="37"/>
      <c r="AM1198" s="37"/>
      <c r="AN1198" s="37"/>
      <c r="AO1198" s="38"/>
      <c r="AP1198" s="5"/>
      <c r="AQ1198" s="5"/>
      <c r="AU1198" s="4"/>
      <c r="AY1198" s="4"/>
      <c r="AZ1198" s="37"/>
      <c r="BA1198" s="37"/>
      <c r="BB1198" s="37"/>
      <c r="BC1198" s="39"/>
      <c r="BD1198" s="37"/>
      <c r="BG1198" s="4"/>
      <c r="BK1198" s="4"/>
      <c r="BL1198" s="37"/>
      <c r="BM1198" s="37"/>
      <c r="BN1198" s="37"/>
      <c r="BO1198" s="39"/>
      <c r="BP1198" s="37"/>
      <c r="BQ1198" s="37"/>
      <c r="BR1198" s="37"/>
      <c r="BS1198" s="31"/>
    </row>
    <row r="1199" spans="8:71" s="2" customFormat="1" x14ac:dyDescent="0.2">
      <c r="H1199" s="5"/>
      <c r="M1199" s="64"/>
      <c r="Q1199" s="64"/>
      <c r="R1199" s="37"/>
      <c r="S1199" s="37"/>
      <c r="T1199" s="37"/>
      <c r="U1199" s="63"/>
      <c r="V1199" s="37"/>
      <c r="Y1199" s="5"/>
      <c r="AC1199" s="5"/>
      <c r="AG1199" s="5"/>
      <c r="AK1199" s="5"/>
      <c r="AL1199" s="37"/>
      <c r="AM1199" s="37"/>
      <c r="AN1199" s="37"/>
      <c r="AO1199" s="38"/>
      <c r="AP1199" s="5"/>
      <c r="AQ1199" s="5"/>
      <c r="AU1199" s="4"/>
      <c r="AY1199" s="4"/>
      <c r="AZ1199" s="37"/>
      <c r="BA1199" s="37"/>
      <c r="BB1199" s="37"/>
      <c r="BC1199" s="39"/>
      <c r="BD1199" s="37"/>
      <c r="BG1199" s="4"/>
      <c r="BK1199" s="4"/>
      <c r="BL1199" s="37"/>
      <c r="BM1199" s="37"/>
      <c r="BN1199" s="37"/>
      <c r="BO1199" s="39"/>
      <c r="BP1199" s="37"/>
      <c r="BQ1199" s="37"/>
      <c r="BR1199" s="37"/>
      <c r="BS1199" s="31"/>
    </row>
    <row r="1200" spans="8:71" s="2" customFormat="1" x14ac:dyDescent="0.2">
      <c r="H1200" s="5"/>
      <c r="M1200" s="64"/>
      <c r="Q1200" s="64"/>
      <c r="R1200" s="37"/>
      <c r="S1200" s="37"/>
      <c r="T1200" s="37"/>
      <c r="U1200" s="63"/>
      <c r="V1200" s="37"/>
      <c r="Y1200" s="5"/>
      <c r="AC1200" s="5"/>
      <c r="AG1200" s="5"/>
      <c r="AK1200" s="5"/>
      <c r="AL1200" s="37"/>
      <c r="AM1200" s="37"/>
      <c r="AN1200" s="37"/>
      <c r="AO1200" s="38"/>
      <c r="AP1200" s="5"/>
      <c r="AQ1200" s="5"/>
      <c r="AU1200" s="4"/>
      <c r="AY1200" s="4"/>
      <c r="AZ1200" s="37"/>
      <c r="BA1200" s="37"/>
      <c r="BB1200" s="37"/>
      <c r="BC1200" s="39"/>
      <c r="BD1200" s="37"/>
      <c r="BG1200" s="4"/>
      <c r="BK1200" s="4"/>
      <c r="BL1200" s="37"/>
      <c r="BM1200" s="37"/>
      <c r="BN1200" s="37"/>
      <c r="BO1200" s="39"/>
      <c r="BP1200" s="37"/>
      <c r="BQ1200" s="37"/>
      <c r="BR1200" s="37"/>
      <c r="BS1200" s="31"/>
    </row>
    <row r="1201" spans="8:71" s="2" customFormat="1" x14ac:dyDescent="0.2">
      <c r="H1201" s="5"/>
      <c r="M1201" s="64"/>
      <c r="Q1201" s="64"/>
      <c r="R1201" s="37"/>
      <c r="S1201" s="37"/>
      <c r="T1201" s="37"/>
      <c r="U1201" s="63"/>
      <c r="V1201" s="37"/>
      <c r="Y1201" s="5"/>
      <c r="AC1201" s="5"/>
      <c r="AG1201" s="5"/>
      <c r="AK1201" s="5"/>
      <c r="AL1201" s="37"/>
      <c r="AM1201" s="37"/>
      <c r="AN1201" s="37"/>
      <c r="AO1201" s="38"/>
      <c r="AP1201" s="5"/>
      <c r="AQ1201" s="5"/>
      <c r="AU1201" s="4"/>
      <c r="AY1201" s="4"/>
      <c r="AZ1201" s="37"/>
      <c r="BA1201" s="37"/>
      <c r="BB1201" s="37"/>
      <c r="BC1201" s="39"/>
      <c r="BD1201" s="37"/>
      <c r="BG1201" s="4"/>
      <c r="BK1201" s="4"/>
      <c r="BL1201" s="37"/>
      <c r="BM1201" s="37"/>
      <c r="BN1201" s="37"/>
      <c r="BO1201" s="39"/>
      <c r="BP1201" s="37"/>
      <c r="BQ1201" s="37"/>
      <c r="BR1201" s="37"/>
      <c r="BS1201" s="31"/>
    </row>
    <row r="1202" spans="8:71" s="2" customFormat="1" x14ac:dyDescent="0.2">
      <c r="H1202" s="5"/>
      <c r="M1202" s="64"/>
      <c r="Q1202" s="64"/>
      <c r="R1202" s="37"/>
      <c r="S1202" s="37"/>
      <c r="T1202" s="37"/>
      <c r="U1202" s="63"/>
      <c r="V1202" s="37"/>
      <c r="Y1202" s="5"/>
      <c r="AC1202" s="5"/>
      <c r="AG1202" s="5"/>
      <c r="AK1202" s="5"/>
      <c r="AL1202" s="37"/>
      <c r="AM1202" s="37"/>
      <c r="AN1202" s="37"/>
      <c r="AO1202" s="38"/>
      <c r="AP1202" s="5"/>
      <c r="AQ1202" s="5"/>
      <c r="AU1202" s="4"/>
      <c r="AY1202" s="4"/>
      <c r="AZ1202" s="37"/>
      <c r="BA1202" s="37"/>
      <c r="BB1202" s="37"/>
      <c r="BC1202" s="39"/>
      <c r="BD1202" s="37"/>
      <c r="BG1202" s="4"/>
      <c r="BK1202" s="4"/>
      <c r="BL1202" s="37"/>
      <c r="BM1202" s="37"/>
      <c r="BN1202" s="37"/>
      <c r="BO1202" s="39"/>
      <c r="BP1202" s="37"/>
      <c r="BQ1202" s="37"/>
      <c r="BR1202" s="37"/>
      <c r="BS1202" s="31"/>
    </row>
    <row r="1203" spans="8:71" s="2" customFormat="1" x14ac:dyDescent="0.2">
      <c r="H1203" s="5"/>
      <c r="M1203" s="64"/>
      <c r="Q1203" s="64"/>
      <c r="R1203" s="37"/>
      <c r="S1203" s="37"/>
      <c r="T1203" s="37"/>
      <c r="U1203" s="63"/>
      <c r="V1203" s="37"/>
      <c r="Y1203" s="5"/>
      <c r="AC1203" s="5"/>
      <c r="AG1203" s="5"/>
      <c r="AK1203" s="5"/>
      <c r="AL1203" s="37"/>
      <c r="AM1203" s="37"/>
      <c r="AN1203" s="37"/>
      <c r="AO1203" s="38"/>
      <c r="AP1203" s="5"/>
      <c r="AQ1203" s="5"/>
      <c r="AU1203" s="4"/>
      <c r="AY1203" s="4"/>
      <c r="AZ1203" s="37"/>
      <c r="BA1203" s="37"/>
      <c r="BB1203" s="37"/>
      <c r="BC1203" s="39"/>
      <c r="BD1203" s="37"/>
      <c r="BG1203" s="4"/>
      <c r="BK1203" s="4"/>
      <c r="BL1203" s="37"/>
      <c r="BM1203" s="37"/>
      <c r="BN1203" s="37"/>
      <c r="BO1203" s="39"/>
      <c r="BP1203" s="37"/>
      <c r="BQ1203" s="37"/>
      <c r="BR1203" s="37"/>
      <c r="BS1203" s="31"/>
    </row>
    <row r="1204" spans="8:71" s="2" customFormat="1" x14ac:dyDescent="0.2">
      <c r="H1204" s="5"/>
      <c r="M1204" s="64"/>
      <c r="Q1204" s="64"/>
      <c r="R1204" s="37"/>
      <c r="S1204" s="37"/>
      <c r="T1204" s="37"/>
      <c r="U1204" s="63"/>
      <c r="V1204" s="37"/>
      <c r="Y1204" s="5"/>
      <c r="AC1204" s="5"/>
      <c r="AG1204" s="5"/>
      <c r="AK1204" s="5"/>
      <c r="AL1204" s="37"/>
      <c r="AM1204" s="37"/>
      <c r="AN1204" s="37"/>
      <c r="AO1204" s="38"/>
      <c r="AP1204" s="5"/>
      <c r="AQ1204" s="5"/>
      <c r="AU1204" s="4"/>
      <c r="AY1204" s="4"/>
      <c r="AZ1204" s="37"/>
      <c r="BA1204" s="37"/>
      <c r="BB1204" s="37"/>
      <c r="BC1204" s="39"/>
      <c r="BD1204" s="37"/>
      <c r="BG1204" s="4"/>
      <c r="BK1204" s="4"/>
      <c r="BL1204" s="37"/>
      <c r="BM1204" s="37"/>
      <c r="BN1204" s="37"/>
      <c r="BO1204" s="39"/>
      <c r="BP1204" s="37"/>
      <c r="BQ1204" s="37"/>
      <c r="BR1204" s="37"/>
      <c r="BS1204" s="31"/>
    </row>
    <row r="1205" spans="8:71" s="2" customFormat="1" x14ac:dyDescent="0.2">
      <c r="H1205" s="5"/>
      <c r="M1205" s="64"/>
      <c r="Q1205" s="64"/>
      <c r="R1205" s="37"/>
      <c r="S1205" s="37"/>
      <c r="T1205" s="37"/>
      <c r="U1205" s="63"/>
      <c r="V1205" s="37"/>
      <c r="Y1205" s="5"/>
      <c r="AC1205" s="5"/>
      <c r="AG1205" s="5"/>
      <c r="AK1205" s="5"/>
      <c r="AL1205" s="37"/>
      <c r="AM1205" s="37"/>
      <c r="AN1205" s="37"/>
      <c r="AO1205" s="38"/>
      <c r="AP1205" s="5"/>
      <c r="AQ1205" s="5"/>
      <c r="AU1205" s="4"/>
      <c r="AY1205" s="4"/>
      <c r="AZ1205" s="37"/>
      <c r="BA1205" s="37"/>
      <c r="BB1205" s="37"/>
      <c r="BC1205" s="39"/>
      <c r="BD1205" s="37"/>
      <c r="BG1205" s="4"/>
      <c r="BK1205" s="4"/>
      <c r="BL1205" s="37"/>
      <c r="BM1205" s="37"/>
      <c r="BN1205" s="37"/>
      <c r="BO1205" s="39"/>
      <c r="BP1205" s="37"/>
      <c r="BQ1205" s="37"/>
      <c r="BR1205" s="37"/>
      <c r="BS1205" s="31"/>
    </row>
    <row r="1206" spans="8:71" s="2" customFormat="1" x14ac:dyDescent="0.2">
      <c r="H1206" s="5"/>
      <c r="M1206" s="64"/>
      <c r="Q1206" s="64"/>
      <c r="R1206" s="37"/>
      <c r="S1206" s="37"/>
      <c r="T1206" s="37"/>
      <c r="U1206" s="63"/>
      <c r="V1206" s="37"/>
      <c r="Y1206" s="5"/>
      <c r="AC1206" s="5"/>
      <c r="AG1206" s="5"/>
      <c r="AK1206" s="5"/>
      <c r="AL1206" s="37"/>
      <c r="AM1206" s="37"/>
      <c r="AN1206" s="37"/>
      <c r="AO1206" s="38"/>
      <c r="AP1206" s="5"/>
      <c r="AQ1206" s="5"/>
      <c r="AU1206" s="4"/>
      <c r="AY1206" s="4"/>
      <c r="AZ1206" s="37"/>
      <c r="BA1206" s="37"/>
      <c r="BB1206" s="37"/>
      <c r="BC1206" s="39"/>
      <c r="BD1206" s="37"/>
      <c r="BG1206" s="4"/>
      <c r="BK1206" s="4"/>
      <c r="BL1206" s="37"/>
      <c r="BM1206" s="37"/>
      <c r="BN1206" s="37"/>
      <c r="BO1206" s="39"/>
      <c r="BP1206" s="37"/>
      <c r="BQ1206" s="37"/>
      <c r="BR1206" s="37"/>
      <c r="BS1206" s="31"/>
    </row>
    <row r="1207" spans="8:71" s="2" customFormat="1" x14ac:dyDescent="0.2">
      <c r="H1207" s="5"/>
      <c r="M1207" s="64"/>
      <c r="Q1207" s="64"/>
      <c r="R1207" s="37"/>
      <c r="S1207" s="37"/>
      <c r="T1207" s="37"/>
      <c r="U1207" s="63"/>
      <c r="V1207" s="37"/>
      <c r="Y1207" s="5"/>
      <c r="AC1207" s="5"/>
      <c r="AG1207" s="5"/>
      <c r="AK1207" s="5"/>
      <c r="AL1207" s="37"/>
      <c r="AM1207" s="37"/>
      <c r="AN1207" s="37"/>
      <c r="AO1207" s="38"/>
      <c r="AP1207" s="5"/>
      <c r="AQ1207" s="5"/>
      <c r="AU1207" s="4"/>
      <c r="AY1207" s="4"/>
      <c r="AZ1207" s="37"/>
      <c r="BA1207" s="37"/>
      <c r="BB1207" s="37"/>
      <c r="BC1207" s="39"/>
      <c r="BD1207" s="37"/>
      <c r="BG1207" s="4"/>
      <c r="BK1207" s="4"/>
      <c r="BL1207" s="37"/>
      <c r="BM1207" s="37"/>
      <c r="BN1207" s="37"/>
      <c r="BO1207" s="39"/>
      <c r="BP1207" s="37"/>
      <c r="BQ1207" s="37"/>
      <c r="BR1207" s="37"/>
      <c r="BS1207" s="31"/>
    </row>
    <row r="1208" spans="8:71" s="2" customFormat="1" x14ac:dyDescent="0.2">
      <c r="H1208" s="5"/>
      <c r="M1208" s="64"/>
      <c r="Q1208" s="64"/>
      <c r="R1208" s="37"/>
      <c r="S1208" s="37"/>
      <c r="T1208" s="37"/>
      <c r="U1208" s="63"/>
      <c r="V1208" s="37"/>
      <c r="Y1208" s="5"/>
      <c r="AC1208" s="5"/>
      <c r="AG1208" s="5"/>
      <c r="AK1208" s="5"/>
      <c r="AL1208" s="37"/>
      <c r="AM1208" s="37"/>
      <c r="AN1208" s="37"/>
      <c r="AO1208" s="38"/>
      <c r="AP1208" s="5"/>
      <c r="AQ1208" s="5"/>
      <c r="AU1208" s="4"/>
      <c r="AY1208" s="4"/>
      <c r="AZ1208" s="37"/>
      <c r="BA1208" s="37"/>
      <c r="BB1208" s="37"/>
      <c r="BC1208" s="39"/>
      <c r="BD1208" s="37"/>
      <c r="BG1208" s="4"/>
      <c r="BK1208" s="4"/>
      <c r="BL1208" s="37"/>
      <c r="BM1208" s="37"/>
      <c r="BN1208" s="37"/>
      <c r="BO1208" s="39"/>
      <c r="BP1208" s="37"/>
      <c r="BQ1208" s="37"/>
      <c r="BR1208" s="37"/>
      <c r="BS1208" s="31"/>
    </row>
    <row r="1209" spans="8:71" s="2" customFormat="1" x14ac:dyDescent="0.2">
      <c r="H1209" s="5"/>
      <c r="M1209" s="64"/>
      <c r="Q1209" s="64"/>
      <c r="R1209" s="37"/>
      <c r="S1209" s="37"/>
      <c r="T1209" s="37"/>
      <c r="U1209" s="63"/>
      <c r="V1209" s="37"/>
      <c r="Y1209" s="5"/>
      <c r="AC1209" s="5"/>
      <c r="AG1209" s="5"/>
      <c r="AK1209" s="5"/>
      <c r="AL1209" s="37"/>
      <c r="AM1209" s="37"/>
      <c r="AN1209" s="37"/>
      <c r="AO1209" s="38"/>
      <c r="AP1209" s="5"/>
      <c r="AQ1209" s="5"/>
      <c r="AU1209" s="4"/>
      <c r="AY1209" s="4"/>
      <c r="AZ1209" s="37"/>
      <c r="BA1209" s="37"/>
      <c r="BB1209" s="37"/>
      <c r="BC1209" s="39"/>
      <c r="BD1209" s="37"/>
      <c r="BG1209" s="4"/>
      <c r="BK1209" s="4"/>
      <c r="BL1209" s="37"/>
      <c r="BM1209" s="37"/>
      <c r="BN1209" s="37"/>
      <c r="BO1209" s="39"/>
      <c r="BP1209" s="37"/>
      <c r="BQ1209" s="37"/>
      <c r="BR1209" s="37"/>
      <c r="BS1209" s="31"/>
    </row>
    <row r="1210" spans="8:71" s="2" customFormat="1" x14ac:dyDescent="0.2">
      <c r="H1210" s="5"/>
      <c r="M1210" s="64"/>
      <c r="Q1210" s="64"/>
      <c r="R1210" s="37"/>
      <c r="S1210" s="37"/>
      <c r="T1210" s="37"/>
      <c r="U1210" s="63"/>
      <c r="V1210" s="37"/>
      <c r="Y1210" s="5"/>
      <c r="AC1210" s="5"/>
      <c r="AG1210" s="5"/>
      <c r="AK1210" s="5"/>
      <c r="AL1210" s="37"/>
      <c r="AM1210" s="37"/>
      <c r="AN1210" s="37"/>
      <c r="AO1210" s="38"/>
      <c r="AP1210" s="5"/>
      <c r="AQ1210" s="5"/>
      <c r="AU1210" s="4"/>
      <c r="AY1210" s="4"/>
      <c r="AZ1210" s="37"/>
      <c r="BA1210" s="37"/>
      <c r="BB1210" s="37"/>
      <c r="BC1210" s="39"/>
      <c r="BD1210" s="37"/>
      <c r="BG1210" s="4"/>
      <c r="BK1210" s="4"/>
      <c r="BL1210" s="37"/>
      <c r="BM1210" s="37"/>
      <c r="BN1210" s="37"/>
      <c r="BO1210" s="39"/>
      <c r="BP1210" s="37"/>
      <c r="BQ1210" s="37"/>
      <c r="BR1210" s="37"/>
      <c r="BS1210" s="31"/>
    </row>
    <row r="1211" spans="8:71" s="2" customFormat="1" x14ac:dyDescent="0.2">
      <c r="H1211" s="5"/>
      <c r="M1211" s="64"/>
      <c r="Q1211" s="64"/>
      <c r="R1211" s="37"/>
      <c r="S1211" s="37"/>
      <c r="T1211" s="37"/>
      <c r="U1211" s="63"/>
      <c r="V1211" s="37"/>
      <c r="Y1211" s="5"/>
      <c r="AC1211" s="5"/>
      <c r="AG1211" s="5"/>
      <c r="AK1211" s="5"/>
      <c r="AL1211" s="37"/>
      <c r="AM1211" s="37"/>
      <c r="AN1211" s="37"/>
      <c r="AO1211" s="38"/>
      <c r="AP1211" s="5"/>
      <c r="AQ1211" s="5"/>
      <c r="AU1211" s="4"/>
      <c r="AY1211" s="4"/>
      <c r="AZ1211" s="37"/>
      <c r="BA1211" s="37"/>
      <c r="BB1211" s="37"/>
      <c r="BC1211" s="39"/>
      <c r="BD1211" s="37"/>
      <c r="BG1211" s="4"/>
      <c r="BK1211" s="4"/>
      <c r="BL1211" s="37"/>
      <c r="BM1211" s="37"/>
      <c r="BN1211" s="37"/>
      <c r="BO1211" s="39"/>
      <c r="BP1211" s="37"/>
      <c r="BQ1211" s="37"/>
      <c r="BR1211" s="37"/>
      <c r="BS1211" s="31"/>
    </row>
    <row r="1212" spans="8:71" s="2" customFormat="1" x14ac:dyDescent="0.2">
      <c r="H1212" s="5"/>
      <c r="M1212" s="64"/>
      <c r="Q1212" s="64"/>
      <c r="R1212" s="37"/>
      <c r="S1212" s="37"/>
      <c r="T1212" s="37"/>
      <c r="U1212" s="63"/>
      <c r="V1212" s="37"/>
      <c r="Y1212" s="5"/>
      <c r="AC1212" s="5"/>
      <c r="AG1212" s="5"/>
      <c r="AK1212" s="5"/>
      <c r="AL1212" s="37"/>
      <c r="AM1212" s="37"/>
      <c r="AN1212" s="37"/>
      <c r="AO1212" s="38"/>
      <c r="AP1212" s="5"/>
      <c r="AQ1212" s="5"/>
      <c r="AU1212" s="4"/>
      <c r="AY1212" s="4"/>
      <c r="AZ1212" s="37"/>
      <c r="BA1212" s="37"/>
      <c r="BB1212" s="37"/>
      <c r="BC1212" s="39"/>
      <c r="BD1212" s="37"/>
      <c r="BG1212" s="4"/>
      <c r="BK1212" s="4"/>
      <c r="BL1212" s="37"/>
      <c r="BM1212" s="37"/>
      <c r="BN1212" s="37"/>
      <c r="BO1212" s="39"/>
      <c r="BP1212" s="37"/>
      <c r="BQ1212" s="37"/>
      <c r="BR1212" s="37"/>
      <c r="BS1212" s="31"/>
    </row>
    <row r="1213" spans="8:71" s="2" customFormat="1" x14ac:dyDescent="0.2">
      <c r="H1213" s="5"/>
      <c r="M1213" s="64"/>
      <c r="Q1213" s="64"/>
      <c r="R1213" s="37"/>
      <c r="S1213" s="37"/>
      <c r="T1213" s="37"/>
      <c r="U1213" s="63"/>
      <c r="V1213" s="37"/>
      <c r="Y1213" s="5"/>
      <c r="AC1213" s="5"/>
      <c r="AG1213" s="5"/>
      <c r="AK1213" s="5"/>
      <c r="AL1213" s="37"/>
      <c r="AM1213" s="37"/>
      <c r="AN1213" s="37"/>
      <c r="AO1213" s="38"/>
      <c r="AP1213" s="5"/>
      <c r="AQ1213" s="5"/>
      <c r="AU1213" s="4"/>
      <c r="AY1213" s="4"/>
      <c r="AZ1213" s="37"/>
      <c r="BA1213" s="37"/>
      <c r="BB1213" s="37"/>
      <c r="BC1213" s="39"/>
      <c r="BD1213" s="37"/>
      <c r="BG1213" s="4"/>
      <c r="BK1213" s="4"/>
      <c r="BL1213" s="37"/>
      <c r="BM1213" s="37"/>
      <c r="BN1213" s="37"/>
      <c r="BO1213" s="39"/>
      <c r="BP1213" s="37"/>
      <c r="BQ1213" s="37"/>
      <c r="BR1213" s="37"/>
      <c r="BS1213" s="31"/>
    </row>
    <row r="1214" spans="8:71" s="2" customFormat="1" x14ac:dyDescent="0.2">
      <c r="H1214" s="5"/>
      <c r="M1214" s="64"/>
      <c r="Q1214" s="64"/>
      <c r="R1214" s="37"/>
      <c r="S1214" s="37"/>
      <c r="T1214" s="37"/>
      <c r="U1214" s="63"/>
      <c r="V1214" s="37"/>
      <c r="Y1214" s="5"/>
      <c r="AC1214" s="5"/>
      <c r="AG1214" s="5"/>
      <c r="AK1214" s="5"/>
      <c r="AL1214" s="37"/>
      <c r="AM1214" s="37"/>
      <c r="AN1214" s="37"/>
      <c r="AO1214" s="38"/>
      <c r="AP1214" s="5"/>
      <c r="AQ1214" s="5"/>
      <c r="AU1214" s="4"/>
      <c r="AY1214" s="4"/>
      <c r="AZ1214" s="37"/>
      <c r="BA1214" s="37"/>
      <c r="BB1214" s="37"/>
      <c r="BC1214" s="39"/>
      <c r="BD1214" s="37"/>
      <c r="BG1214" s="4"/>
      <c r="BK1214" s="4"/>
      <c r="BL1214" s="37"/>
      <c r="BM1214" s="37"/>
      <c r="BN1214" s="37"/>
      <c r="BO1214" s="39"/>
      <c r="BP1214" s="37"/>
      <c r="BQ1214" s="37"/>
      <c r="BR1214" s="37"/>
      <c r="BS1214" s="31"/>
    </row>
    <row r="1215" spans="8:71" s="2" customFormat="1" x14ac:dyDescent="0.2">
      <c r="H1215" s="5"/>
      <c r="M1215" s="64"/>
      <c r="Q1215" s="64"/>
      <c r="R1215" s="37"/>
      <c r="S1215" s="37"/>
      <c r="T1215" s="37"/>
      <c r="U1215" s="63"/>
      <c r="V1215" s="37"/>
      <c r="Y1215" s="5"/>
      <c r="AC1215" s="5"/>
      <c r="AG1215" s="5"/>
      <c r="AK1215" s="5"/>
      <c r="AL1215" s="37"/>
      <c r="AM1215" s="37"/>
      <c r="AN1215" s="37"/>
      <c r="AO1215" s="38"/>
      <c r="AP1215" s="5"/>
      <c r="AQ1215" s="5"/>
      <c r="AU1215" s="4"/>
      <c r="AY1215" s="4"/>
      <c r="AZ1215" s="37"/>
      <c r="BA1215" s="37"/>
      <c r="BB1215" s="37"/>
      <c r="BC1215" s="39"/>
      <c r="BD1215" s="37"/>
      <c r="BG1215" s="4"/>
      <c r="BK1215" s="4"/>
      <c r="BL1215" s="37"/>
      <c r="BM1215" s="37"/>
      <c r="BN1215" s="37"/>
      <c r="BO1215" s="39"/>
      <c r="BP1215" s="37"/>
      <c r="BQ1215" s="37"/>
      <c r="BR1215" s="37"/>
      <c r="BS1215" s="31"/>
    </row>
    <row r="1216" spans="8:71" s="2" customFormat="1" x14ac:dyDescent="0.2">
      <c r="H1216" s="5"/>
      <c r="M1216" s="64"/>
      <c r="Q1216" s="64"/>
      <c r="R1216" s="37"/>
      <c r="S1216" s="37"/>
      <c r="T1216" s="37"/>
      <c r="U1216" s="63"/>
      <c r="V1216" s="37"/>
      <c r="Y1216" s="5"/>
      <c r="AC1216" s="5"/>
      <c r="AG1216" s="5"/>
      <c r="AK1216" s="5"/>
      <c r="AL1216" s="37"/>
      <c r="AM1216" s="37"/>
      <c r="AN1216" s="37"/>
      <c r="AO1216" s="38"/>
      <c r="AP1216" s="5"/>
      <c r="AQ1216" s="5"/>
      <c r="AU1216" s="4"/>
      <c r="AY1216" s="4"/>
      <c r="AZ1216" s="37"/>
      <c r="BA1216" s="37"/>
      <c r="BB1216" s="37"/>
      <c r="BC1216" s="39"/>
      <c r="BD1216" s="37"/>
      <c r="BG1216" s="4"/>
      <c r="BK1216" s="4"/>
      <c r="BL1216" s="37"/>
      <c r="BM1216" s="37"/>
      <c r="BN1216" s="37"/>
      <c r="BO1216" s="39"/>
      <c r="BP1216" s="37"/>
      <c r="BQ1216" s="37"/>
      <c r="BR1216" s="37"/>
      <c r="BS1216" s="31"/>
    </row>
    <row r="1217" spans="8:71" s="2" customFormat="1" x14ac:dyDescent="0.2">
      <c r="H1217" s="5"/>
      <c r="M1217" s="64"/>
      <c r="Q1217" s="64"/>
      <c r="R1217" s="37"/>
      <c r="S1217" s="37"/>
      <c r="T1217" s="37"/>
      <c r="U1217" s="63"/>
      <c r="V1217" s="37"/>
      <c r="Y1217" s="5"/>
      <c r="AC1217" s="5"/>
      <c r="AG1217" s="5"/>
      <c r="AK1217" s="5"/>
      <c r="AL1217" s="37"/>
      <c r="AM1217" s="37"/>
      <c r="AN1217" s="37"/>
      <c r="AO1217" s="38"/>
      <c r="AP1217" s="5"/>
      <c r="AQ1217" s="5"/>
      <c r="AU1217" s="4"/>
      <c r="AY1217" s="4"/>
      <c r="AZ1217" s="37"/>
      <c r="BA1217" s="37"/>
      <c r="BB1217" s="37"/>
      <c r="BC1217" s="39"/>
      <c r="BD1217" s="37"/>
      <c r="BG1217" s="4"/>
      <c r="BK1217" s="4"/>
      <c r="BL1217" s="37"/>
      <c r="BM1217" s="37"/>
      <c r="BN1217" s="37"/>
      <c r="BO1217" s="39"/>
      <c r="BP1217" s="37"/>
      <c r="BQ1217" s="37"/>
      <c r="BR1217" s="37"/>
      <c r="BS1217" s="31"/>
    </row>
    <row r="1218" spans="8:71" s="2" customFormat="1" x14ac:dyDescent="0.2">
      <c r="H1218" s="5"/>
      <c r="M1218" s="64"/>
      <c r="Q1218" s="64"/>
      <c r="R1218" s="37"/>
      <c r="S1218" s="37"/>
      <c r="T1218" s="37"/>
      <c r="U1218" s="63"/>
      <c r="V1218" s="37"/>
      <c r="Y1218" s="5"/>
      <c r="AC1218" s="5"/>
      <c r="AG1218" s="5"/>
      <c r="AK1218" s="5"/>
      <c r="AL1218" s="37"/>
      <c r="AM1218" s="37"/>
      <c r="AN1218" s="37"/>
      <c r="AO1218" s="38"/>
      <c r="AP1218" s="5"/>
      <c r="AQ1218" s="5"/>
      <c r="AU1218" s="4"/>
      <c r="AY1218" s="4"/>
      <c r="AZ1218" s="37"/>
      <c r="BA1218" s="37"/>
      <c r="BB1218" s="37"/>
      <c r="BC1218" s="39"/>
      <c r="BD1218" s="37"/>
      <c r="BG1218" s="4"/>
      <c r="BK1218" s="4"/>
      <c r="BL1218" s="37"/>
      <c r="BM1218" s="37"/>
      <c r="BN1218" s="37"/>
      <c r="BO1218" s="39"/>
      <c r="BP1218" s="37"/>
      <c r="BQ1218" s="37"/>
      <c r="BR1218" s="37"/>
      <c r="BS1218" s="31"/>
    </row>
    <row r="1219" spans="8:71" s="2" customFormat="1" x14ac:dyDescent="0.2">
      <c r="H1219" s="5"/>
      <c r="M1219" s="64"/>
      <c r="Q1219" s="64"/>
      <c r="R1219" s="37"/>
      <c r="S1219" s="37"/>
      <c r="T1219" s="37"/>
      <c r="U1219" s="63"/>
      <c r="V1219" s="37"/>
      <c r="Y1219" s="5"/>
      <c r="AC1219" s="5"/>
      <c r="AG1219" s="5"/>
      <c r="AK1219" s="5"/>
      <c r="AL1219" s="37"/>
      <c r="AM1219" s="37"/>
      <c r="AN1219" s="37"/>
      <c r="AO1219" s="38"/>
      <c r="AP1219" s="5"/>
      <c r="AQ1219" s="5"/>
      <c r="AU1219" s="4"/>
      <c r="AY1219" s="4"/>
      <c r="AZ1219" s="37"/>
      <c r="BA1219" s="37"/>
      <c r="BB1219" s="37"/>
      <c r="BC1219" s="39"/>
      <c r="BD1219" s="37"/>
      <c r="BG1219" s="4"/>
      <c r="BK1219" s="4"/>
      <c r="BL1219" s="37"/>
      <c r="BM1219" s="37"/>
      <c r="BN1219" s="37"/>
      <c r="BO1219" s="39"/>
      <c r="BP1219" s="37"/>
      <c r="BQ1219" s="37"/>
      <c r="BR1219" s="37"/>
      <c r="BS1219" s="31"/>
    </row>
    <row r="1220" spans="8:71" s="2" customFormat="1" x14ac:dyDescent="0.2">
      <c r="H1220" s="5"/>
      <c r="M1220" s="64"/>
      <c r="Q1220" s="64"/>
      <c r="R1220" s="37"/>
      <c r="S1220" s="37"/>
      <c r="T1220" s="37"/>
      <c r="U1220" s="63"/>
      <c r="V1220" s="37"/>
      <c r="Y1220" s="5"/>
      <c r="AC1220" s="5"/>
      <c r="AG1220" s="5"/>
      <c r="AK1220" s="5"/>
      <c r="AL1220" s="37"/>
      <c r="AM1220" s="37"/>
      <c r="AN1220" s="37"/>
      <c r="AO1220" s="38"/>
      <c r="AP1220" s="5"/>
      <c r="AQ1220" s="5"/>
      <c r="AU1220" s="4"/>
      <c r="AY1220" s="4"/>
      <c r="AZ1220" s="37"/>
      <c r="BA1220" s="37"/>
      <c r="BB1220" s="37"/>
      <c r="BC1220" s="39"/>
      <c r="BD1220" s="37"/>
      <c r="BG1220" s="4"/>
      <c r="BK1220" s="4"/>
      <c r="BL1220" s="37"/>
      <c r="BM1220" s="37"/>
      <c r="BN1220" s="37"/>
      <c r="BO1220" s="39"/>
      <c r="BP1220" s="37"/>
      <c r="BQ1220" s="37"/>
      <c r="BR1220" s="37"/>
      <c r="BS1220" s="31"/>
    </row>
    <row r="1221" spans="8:71" s="2" customFormat="1" x14ac:dyDescent="0.2">
      <c r="H1221" s="5"/>
      <c r="M1221" s="64"/>
      <c r="Q1221" s="64"/>
      <c r="R1221" s="37"/>
      <c r="S1221" s="37"/>
      <c r="T1221" s="37"/>
      <c r="U1221" s="63"/>
      <c r="V1221" s="37"/>
      <c r="Y1221" s="5"/>
      <c r="AC1221" s="5"/>
      <c r="AG1221" s="5"/>
      <c r="AK1221" s="5"/>
      <c r="AL1221" s="37"/>
      <c r="AM1221" s="37"/>
      <c r="AN1221" s="37"/>
      <c r="AO1221" s="38"/>
      <c r="AP1221" s="5"/>
      <c r="AQ1221" s="5"/>
      <c r="AU1221" s="4"/>
      <c r="AY1221" s="4"/>
      <c r="AZ1221" s="37"/>
      <c r="BA1221" s="37"/>
      <c r="BB1221" s="37"/>
      <c r="BC1221" s="39"/>
      <c r="BD1221" s="37"/>
      <c r="BG1221" s="4"/>
      <c r="BK1221" s="4"/>
      <c r="BL1221" s="37"/>
      <c r="BM1221" s="37"/>
      <c r="BN1221" s="37"/>
      <c r="BO1221" s="39"/>
      <c r="BP1221" s="37"/>
      <c r="BQ1221" s="37"/>
      <c r="BR1221" s="37"/>
      <c r="BS1221" s="31"/>
    </row>
    <row r="1222" spans="8:71" s="2" customFormat="1" x14ac:dyDescent="0.2">
      <c r="H1222" s="5"/>
      <c r="M1222" s="64"/>
      <c r="Q1222" s="64"/>
      <c r="R1222" s="37"/>
      <c r="S1222" s="37"/>
      <c r="T1222" s="37"/>
      <c r="U1222" s="63"/>
      <c r="V1222" s="37"/>
      <c r="Y1222" s="5"/>
      <c r="AC1222" s="5"/>
      <c r="AG1222" s="5"/>
      <c r="AK1222" s="5"/>
      <c r="AL1222" s="37"/>
      <c r="AM1222" s="37"/>
      <c r="AN1222" s="37"/>
      <c r="AO1222" s="38"/>
      <c r="AP1222" s="5"/>
      <c r="AQ1222" s="5"/>
      <c r="AU1222" s="4"/>
      <c r="AY1222" s="4"/>
      <c r="AZ1222" s="37"/>
      <c r="BA1222" s="37"/>
      <c r="BB1222" s="37"/>
      <c r="BC1222" s="39"/>
      <c r="BD1222" s="37"/>
      <c r="BG1222" s="4"/>
      <c r="BK1222" s="4"/>
      <c r="BL1222" s="37"/>
      <c r="BM1222" s="37"/>
      <c r="BN1222" s="37"/>
      <c r="BO1222" s="39"/>
      <c r="BP1222" s="37"/>
      <c r="BQ1222" s="37"/>
      <c r="BR1222" s="37"/>
      <c r="BS1222" s="31"/>
    </row>
    <row r="1223" spans="8:71" s="2" customFormat="1" x14ac:dyDescent="0.2">
      <c r="H1223" s="5"/>
      <c r="M1223" s="64"/>
      <c r="Q1223" s="64"/>
      <c r="R1223" s="37"/>
      <c r="S1223" s="37"/>
      <c r="T1223" s="37"/>
      <c r="U1223" s="63"/>
      <c r="V1223" s="37"/>
      <c r="Y1223" s="5"/>
      <c r="AC1223" s="5"/>
      <c r="AG1223" s="5"/>
      <c r="AK1223" s="5"/>
      <c r="AL1223" s="37"/>
      <c r="AM1223" s="37"/>
      <c r="AN1223" s="37"/>
      <c r="AO1223" s="38"/>
      <c r="AP1223" s="5"/>
      <c r="AQ1223" s="5"/>
      <c r="AU1223" s="4"/>
      <c r="AY1223" s="4"/>
      <c r="AZ1223" s="37"/>
      <c r="BA1223" s="37"/>
      <c r="BB1223" s="37"/>
      <c r="BC1223" s="39"/>
      <c r="BD1223" s="37"/>
      <c r="BG1223" s="4"/>
      <c r="BK1223" s="4"/>
      <c r="BL1223" s="37"/>
      <c r="BM1223" s="37"/>
      <c r="BN1223" s="37"/>
      <c r="BO1223" s="39"/>
      <c r="BP1223" s="37"/>
      <c r="BQ1223" s="37"/>
      <c r="BR1223" s="37"/>
      <c r="BS1223" s="31"/>
    </row>
    <row r="1224" spans="8:71" s="2" customFormat="1" x14ac:dyDescent="0.2">
      <c r="H1224" s="5"/>
      <c r="M1224" s="64"/>
      <c r="Q1224" s="64"/>
      <c r="R1224" s="37"/>
      <c r="S1224" s="37"/>
      <c r="T1224" s="37"/>
      <c r="U1224" s="63"/>
      <c r="V1224" s="37"/>
      <c r="Y1224" s="5"/>
      <c r="AC1224" s="5"/>
      <c r="AG1224" s="5"/>
      <c r="AK1224" s="5"/>
      <c r="AL1224" s="37"/>
      <c r="AM1224" s="37"/>
      <c r="AN1224" s="37"/>
      <c r="AO1224" s="38"/>
      <c r="AP1224" s="5"/>
      <c r="AQ1224" s="5"/>
      <c r="AU1224" s="4"/>
      <c r="AY1224" s="4"/>
      <c r="AZ1224" s="37"/>
      <c r="BA1224" s="37"/>
      <c r="BB1224" s="37"/>
      <c r="BC1224" s="39"/>
      <c r="BD1224" s="37"/>
      <c r="BG1224" s="4"/>
      <c r="BK1224" s="4"/>
      <c r="BL1224" s="37"/>
      <c r="BM1224" s="37"/>
      <c r="BN1224" s="37"/>
      <c r="BO1224" s="39"/>
      <c r="BP1224" s="37"/>
      <c r="BQ1224" s="37"/>
      <c r="BR1224" s="37"/>
      <c r="BS1224" s="31"/>
    </row>
    <row r="1225" spans="8:71" s="2" customFormat="1" x14ac:dyDescent="0.2">
      <c r="H1225" s="5"/>
      <c r="M1225" s="64"/>
      <c r="Q1225" s="64"/>
      <c r="R1225" s="37"/>
      <c r="S1225" s="37"/>
      <c r="T1225" s="37"/>
      <c r="U1225" s="63"/>
      <c r="V1225" s="37"/>
      <c r="Y1225" s="5"/>
      <c r="AC1225" s="5"/>
      <c r="AG1225" s="5"/>
      <c r="AK1225" s="5"/>
      <c r="AL1225" s="37"/>
      <c r="AM1225" s="37"/>
      <c r="AN1225" s="37"/>
      <c r="AO1225" s="38"/>
      <c r="AP1225" s="5"/>
      <c r="AQ1225" s="5"/>
      <c r="AU1225" s="4"/>
      <c r="AY1225" s="4"/>
      <c r="AZ1225" s="37"/>
      <c r="BA1225" s="37"/>
      <c r="BB1225" s="37"/>
      <c r="BC1225" s="39"/>
      <c r="BD1225" s="37"/>
      <c r="BG1225" s="4"/>
      <c r="BK1225" s="4"/>
      <c r="BL1225" s="37"/>
      <c r="BM1225" s="37"/>
      <c r="BN1225" s="37"/>
      <c r="BO1225" s="39"/>
      <c r="BP1225" s="37"/>
      <c r="BQ1225" s="37"/>
      <c r="BR1225" s="37"/>
      <c r="BS1225" s="31"/>
    </row>
    <row r="1226" spans="8:71" s="2" customFormat="1" x14ac:dyDescent="0.2">
      <c r="H1226" s="5"/>
      <c r="M1226" s="64"/>
      <c r="Q1226" s="64"/>
      <c r="R1226" s="37"/>
      <c r="S1226" s="37"/>
      <c r="T1226" s="37"/>
      <c r="U1226" s="63"/>
      <c r="V1226" s="37"/>
      <c r="Y1226" s="5"/>
      <c r="AC1226" s="5"/>
      <c r="AG1226" s="5"/>
      <c r="AK1226" s="5"/>
      <c r="AL1226" s="37"/>
      <c r="AM1226" s="37"/>
      <c r="AN1226" s="37"/>
      <c r="AO1226" s="38"/>
      <c r="AP1226" s="5"/>
      <c r="AQ1226" s="5"/>
      <c r="AU1226" s="4"/>
      <c r="AY1226" s="4"/>
      <c r="AZ1226" s="37"/>
      <c r="BA1226" s="37"/>
      <c r="BB1226" s="37"/>
      <c r="BC1226" s="39"/>
      <c r="BD1226" s="37"/>
      <c r="BG1226" s="4"/>
      <c r="BK1226" s="4"/>
      <c r="BL1226" s="37"/>
      <c r="BM1226" s="37"/>
      <c r="BN1226" s="37"/>
      <c r="BO1226" s="39"/>
      <c r="BP1226" s="37"/>
      <c r="BQ1226" s="37"/>
      <c r="BR1226" s="37"/>
      <c r="BS1226" s="31"/>
    </row>
    <row r="1227" spans="8:71" s="2" customFormat="1" x14ac:dyDescent="0.2">
      <c r="H1227" s="5"/>
      <c r="M1227" s="64"/>
      <c r="Q1227" s="64"/>
      <c r="R1227" s="37"/>
      <c r="S1227" s="37"/>
      <c r="T1227" s="37"/>
      <c r="U1227" s="63"/>
      <c r="V1227" s="37"/>
      <c r="Y1227" s="5"/>
      <c r="AC1227" s="5"/>
      <c r="AG1227" s="5"/>
      <c r="AK1227" s="5"/>
      <c r="AL1227" s="37"/>
      <c r="AM1227" s="37"/>
      <c r="AN1227" s="37"/>
      <c r="AO1227" s="38"/>
      <c r="AP1227" s="5"/>
      <c r="AQ1227" s="5"/>
      <c r="AU1227" s="4"/>
      <c r="AY1227" s="4"/>
      <c r="AZ1227" s="37"/>
      <c r="BA1227" s="37"/>
      <c r="BB1227" s="37"/>
      <c r="BC1227" s="39"/>
      <c r="BD1227" s="37"/>
      <c r="BG1227" s="4"/>
      <c r="BK1227" s="4"/>
      <c r="BL1227" s="37"/>
      <c r="BM1227" s="37"/>
      <c r="BN1227" s="37"/>
      <c r="BO1227" s="39"/>
      <c r="BP1227" s="37"/>
      <c r="BQ1227" s="37"/>
      <c r="BR1227" s="37"/>
      <c r="BS1227" s="31"/>
    </row>
    <row r="1228" spans="8:71" s="2" customFormat="1" x14ac:dyDescent="0.2">
      <c r="H1228" s="5"/>
      <c r="M1228" s="64"/>
      <c r="Q1228" s="64"/>
      <c r="R1228" s="37"/>
      <c r="S1228" s="37"/>
      <c r="T1228" s="37"/>
      <c r="U1228" s="63"/>
      <c r="V1228" s="37"/>
      <c r="Y1228" s="5"/>
      <c r="AC1228" s="5"/>
      <c r="AG1228" s="5"/>
      <c r="AK1228" s="5"/>
      <c r="AL1228" s="37"/>
      <c r="AM1228" s="37"/>
      <c r="AN1228" s="37"/>
      <c r="AO1228" s="38"/>
      <c r="AP1228" s="5"/>
      <c r="AQ1228" s="5"/>
      <c r="AU1228" s="4"/>
      <c r="AY1228" s="4"/>
      <c r="AZ1228" s="37"/>
      <c r="BA1228" s="37"/>
      <c r="BB1228" s="37"/>
      <c r="BC1228" s="39"/>
      <c r="BD1228" s="37"/>
      <c r="BG1228" s="4"/>
      <c r="BK1228" s="4"/>
      <c r="BL1228" s="37"/>
      <c r="BM1228" s="37"/>
      <c r="BN1228" s="37"/>
      <c r="BO1228" s="39"/>
      <c r="BP1228" s="37"/>
      <c r="BQ1228" s="37"/>
      <c r="BR1228" s="37"/>
      <c r="BS1228" s="31"/>
    </row>
    <row r="1229" spans="8:71" s="2" customFormat="1" x14ac:dyDescent="0.2">
      <c r="H1229" s="5"/>
      <c r="M1229" s="64"/>
      <c r="Q1229" s="64"/>
      <c r="R1229" s="37"/>
      <c r="S1229" s="37"/>
      <c r="T1229" s="37"/>
      <c r="U1229" s="63"/>
      <c r="V1229" s="37"/>
      <c r="Y1229" s="5"/>
      <c r="AC1229" s="5"/>
      <c r="AG1229" s="5"/>
      <c r="AK1229" s="5"/>
      <c r="AL1229" s="37"/>
      <c r="AM1229" s="37"/>
      <c r="AN1229" s="37"/>
      <c r="AO1229" s="38"/>
      <c r="AP1229" s="5"/>
      <c r="AQ1229" s="5"/>
      <c r="AU1229" s="4"/>
      <c r="AY1229" s="4"/>
      <c r="AZ1229" s="37"/>
      <c r="BA1229" s="37"/>
      <c r="BB1229" s="37"/>
      <c r="BC1229" s="39"/>
      <c r="BD1229" s="37"/>
      <c r="BG1229" s="4"/>
      <c r="BK1229" s="4"/>
      <c r="BL1229" s="37"/>
      <c r="BM1229" s="37"/>
      <c r="BN1229" s="37"/>
      <c r="BO1229" s="39"/>
      <c r="BP1229" s="37"/>
      <c r="BQ1229" s="37"/>
      <c r="BR1229" s="37"/>
      <c r="BS1229" s="31"/>
    </row>
    <row r="1230" spans="8:71" s="2" customFormat="1" x14ac:dyDescent="0.2">
      <c r="H1230" s="5"/>
      <c r="M1230" s="64"/>
      <c r="Q1230" s="64"/>
      <c r="R1230" s="37"/>
      <c r="S1230" s="37"/>
      <c r="T1230" s="37"/>
      <c r="U1230" s="63"/>
      <c r="V1230" s="37"/>
      <c r="Y1230" s="5"/>
      <c r="AC1230" s="5"/>
      <c r="AG1230" s="5"/>
      <c r="AK1230" s="5"/>
      <c r="AL1230" s="37"/>
      <c r="AM1230" s="37"/>
      <c r="AN1230" s="37"/>
      <c r="AO1230" s="38"/>
      <c r="AP1230" s="5"/>
      <c r="AQ1230" s="5"/>
      <c r="AU1230" s="4"/>
      <c r="AY1230" s="4"/>
      <c r="AZ1230" s="37"/>
      <c r="BA1230" s="37"/>
      <c r="BB1230" s="37"/>
      <c r="BC1230" s="39"/>
      <c r="BD1230" s="37"/>
      <c r="BG1230" s="4"/>
      <c r="BK1230" s="4"/>
      <c r="BL1230" s="37"/>
      <c r="BM1230" s="37"/>
      <c r="BN1230" s="37"/>
      <c r="BO1230" s="39"/>
      <c r="BP1230" s="37"/>
      <c r="BQ1230" s="37"/>
      <c r="BR1230" s="37"/>
      <c r="BS1230" s="31"/>
    </row>
    <row r="1231" spans="8:71" s="2" customFormat="1" x14ac:dyDescent="0.2">
      <c r="H1231" s="5"/>
      <c r="M1231" s="64"/>
      <c r="Q1231" s="64"/>
      <c r="R1231" s="37"/>
      <c r="S1231" s="37"/>
      <c r="T1231" s="37"/>
      <c r="U1231" s="63"/>
      <c r="V1231" s="37"/>
      <c r="Y1231" s="5"/>
      <c r="AC1231" s="5"/>
      <c r="AG1231" s="5"/>
      <c r="AK1231" s="5"/>
      <c r="AL1231" s="37"/>
      <c r="AM1231" s="37"/>
      <c r="AN1231" s="37"/>
      <c r="AO1231" s="38"/>
      <c r="AP1231" s="5"/>
      <c r="AQ1231" s="5"/>
      <c r="AU1231" s="4"/>
      <c r="AY1231" s="4"/>
      <c r="AZ1231" s="37"/>
      <c r="BA1231" s="37"/>
      <c r="BB1231" s="37"/>
      <c r="BC1231" s="39"/>
      <c r="BD1231" s="37"/>
      <c r="BG1231" s="4"/>
      <c r="BK1231" s="4"/>
      <c r="BL1231" s="37"/>
      <c r="BM1231" s="37"/>
      <c r="BN1231" s="37"/>
      <c r="BO1231" s="39"/>
      <c r="BP1231" s="37"/>
      <c r="BQ1231" s="37"/>
      <c r="BR1231" s="37"/>
      <c r="BS1231" s="31"/>
    </row>
    <row r="1232" spans="8:71" s="2" customFormat="1" x14ac:dyDescent="0.2">
      <c r="H1232" s="5"/>
      <c r="M1232" s="64"/>
      <c r="Q1232" s="64"/>
      <c r="R1232" s="37"/>
      <c r="S1232" s="37"/>
      <c r="T1232" s="37"/>
      <c r="U1232" s="63"/>
      <c r="V1232" s="37"/>
      <c r="Y1232" s="5"/>
      <c r="AC1232" s="5"/>
      <c r="AG1232" s="5"/>
      <c r="AK1232" s="5"/>
      <c r="AL1232" s="37"/>
      <c r="AM1232" s="37"/>
      <c r="AN1232" s="37"/>
      <c r="AO1232" s="38"/>
      <c r="AP1232" s="5"/>
      <c r="AQ1232" s="5"/>
      <c r="AU1232" s="4"/>
      <c r="AY1232" s="4"/>
      <c r="AZ1232" s="37"/>
      <c r="BA1232" s="37"/>
      <c r="BB1232" s="37"/>
      <c r="BC1232" s="39"/>
      <c r="BD1232" s="37"/>
      <c r="BG1232" s="4"/>
      <c r="BK1232" s="4"/>
      <c r="BL1232" s="37"/>
      <c r="BM1232" s="37"/>
      <c r="BN1232" s="37"/>
      <c r="BO1232" s="39"/>
      <c r="BP1232" s="37"/>
      <c r="BQ1232" s="37"/>
      <c r="BR1232" s="37"/>
      <c r="BS1232" s="31"/>
    </row>
    <row r="1233" spans="8:71" s="2" customFormat="1" x14ac:dyDescent="0.2">
      <c r="H1233" s="5"/>
      <c r="M1233" s="64"/>
      <c r="Q1233" s="64"/>
      <c r="R1233" s="37"/>
      <c r="S1233" s="37"/>
      <c r="T1233" s="37"/>
      <c r="U1233" s="63"/>
      <c r="V1233" s="37"/>
      <c r="Y1233" s="5"/>
      <c r="AC1233" s="5"/>
      <c r="AG1233" s="5"/>
      <c r="AK1233" s="5"/>
      <c r="AL1233" s="37"/>
      <c r="AM1233" s="37"/>
      <c r="AN1233" s="37"/>
      <c r="AO1233" s="38"/>
      <c r="AP1233" s="5"/>
      <c r="AQ1233" s="5"/>
      <c r="AU1233" s="4"/>
      <c r="AY1233" s="4"/>
      <c r="AZ1233" s="37"/>
      <c r="BA1233" s="37"/>
      <c r="BB1233" s="37"/>
      <c r="BC1233" s="39"/>
      <c r="BD1233" s="37"/>
      <c r="BG1233" s="4"/>
      <c r="BK1233" s="4"/>
      <c r="BL1233" s="37"/>
      <c r="BM1233" s="37"/>
      <c r="BN1233" s="37"/>
      <c r="BO1233" s="39"/>
      <c r="BP1233" s="37"/>
      <c r="BQ1233" s="37"/>
      <c r="BR1233" s="37"/>
      <c r="BS1233" s="31"/>
    </row>
    <row r="1234" spans="8:71" s="2" customFormat="1" x14ac:dyDescent="0.2">
      <c r="H1234" s="5"/>
      <c r="M1234" s="64"/>
      <c r="Q1234" s="64"/>
      <c r="R1234" s="37"/>
      <c r="S1234" s="37"/>
      <c r="T1234" s="37"/>
      <c r="U1234" s="63"/>
      <c r="V1234" s="37"/>
      <c r="Y1234" s="5"/>
      <c r="AC1234" s="5"/>
      <c r="AG1234" s="5"/>
      <c r="AK1234" s="5"/>
      <c r="AL1234" s="37"/>
      <c r="AM1234" s="37"/>
      <c r="AN1234" s="37"/>
      <c r="AO1234" s="38"/>
      <c r="AP1234" s="5"/>
      <c r="AQ1234" s="5"/>
      <c r="AU1234" s="4"/>
      <c r="AY1234" s="4"/>
      <c r="AZ1234" s="37"/>
      <c r="BA1234" s="37"/>
      <c r="BB1234" s="37"/>
      <c r="BC1234" s="39"/>
      <c r="BD1234" s="37"/>
      <c r="BG1234" s="4"/>
      <c r="BK1234" s="4"/>
      <c r="BL1234" s="37"/>
      <c r="BM1234" s="37"/>
      <c r="BN1234" s="37"/>
      <c r="BO1234" s="39"/>
      <c r="BP1234" s="37"/>
      <c r="BQ1234" s="37"/>
      <c r="BR1234" s="37"/>
      <c r="BS1234" s="31"/>
    </row>
    <row r="1235" spans="8:71" s="2" customFormat="1" x14ac:dyDescent="0.2">
      <c r="H1235" s="5"/>
      <c r="M1235" s="64"/>
      <c r="Q1235" s="64"/>
      <c r="R1235" s="37"/>
      <c r="S1235" s="37"/>
      <c r="T1235" s="37"/>
      <c r="U1235" s="63"/>
      <c r="V1235" s="37"/>
      <c r="Y1235" s="5"/>
      <c r="AC1235" s="5"/>
      <c r="AG1235" s="5"/>
      <c r="AK1235" s="5"/>
      <c r="AL1235" s="37"/>
      <c r="AM1235" s="37"/>
      <c r="AN1235" s="37"/>
      <c r="AO1235" s="38"/>
      <c r="AP1235" s="5"/>
      <c r="AQ1235" s="5"/>
      <c r="AU1235" s="4"/>
      <c r="AY1235" s="4"/>
      <c r="AZ1235" s="37"/>
      <c r="BA1235" s="37"/>
      <c r="BB1235" s="37"/>
      <c r="BC1235" s="39"/>
      <c r="BD1235" s="37"/>
      <c r="BG1235" s="4"/>
      <c r="BK1235" s="4"/>
      <c r="BL1235" s="37"/>
      <c r="BM1235" s="37"/>
      <c r="BN1235" s="37"/>
      <c r="BO1235" s="39"/>
      <c r="BP1235" s="37"/>
      <c r="BQ1235" s="37"/>
      <c r="BR1235" s="37"/>
      <c r="BS1235" s="31"/>
    </row>
    <row r="1236" spans="8:71" s="2" customFormat="1" x14ac:dyDescent="0.2">
      <c r="H1236" s="5"/>
      <c r="M1236" s="64"/>
      <c r="Q1236" s="64"/>
      <c r="R1236" s="37"/>
      <c r="S1236" s="37"/>
      <c r="T1236" s="37"/>
      <c r="U1236" s="63"/>
      <c r="V1236" s="37"/>
      <c r="Y1236" s="5"/>
      <c r="AC1236" s="5"/>
      <c r="AG1236" s="5"/>
      <c r="AK1236" s="5"/>
      <c r="AL1236" s="37"/>
      <c r="AM1236" s="37"/>
      <c r="AN1236" s="37"/>
      <c r="AO1236" s="38"/>
      <c r="AP1236" s="5"/>
      <c r="AQ1236" s="5"/>
      <c r="AU1236" s="4"/>
      <c r="AY1236" s="4"/>
      <c r="AZ1236" s="37"/>
      <c r="BA1236" s="37"/>
      <c r="BB1236" s="37"/>
      <c r="BC1236" s="39"/>
      <c r="BD1236" s="37"/>
      <c r="BG1236" s="4"/>
      <c r="BK1236" s="4"/>
      <c r="BL1236" s="37"/>
      <c r="BM1236" s="37"/>
      <c r="BN1236" s="37"/>
      <c r="BO1236" s="39"/>
      <c r="BP1236" s="37"/>
      <c r="BQ1236" s="37"/>
      <c r="BR1236" s="37"/>
      <c r="BS1236" s="31"/>
    </row>
    <row r="1237" spans="8:71" s="2" customFormat="1" x14ac:dyDescent="0.2">
      <c r="H1237" s="5"/>
      <c r="M1237" s="64"/>
      <c r="Q1237" s="64"/>
      <c r="R1237" s="37"/>
      <c r="S1237" s="37"/>
      <c r="T1237" s="37"/>
      <c r="U1237" s="63"/>
      <c r="V1237" s="37"/>
      <c r="Y1237" s="5"/>
      <c r="AC1237" s="5"/>
      <c r="AG1237" s="5"/>
      <c r="AK1237" s="5"/>
      <c r="AL1237" s="37"/>
      <c r="AM1237" s="37"/>
      <c r="AN1237" s="37"/>
      <c r="AO1237" s="38"/>
      <c r="AP1237" s="5"/>
      <c r="AQ1237" s="5"/>
      <c r="AU1237" s="4"/>
      <c r="AY1237" s="4"/>
      <c r="AZ1237" s="37"/>
      <c r="BA1237" s="37"/>
      <c r="BB1237" s="37"/>
      <c r="BC1237" s="39"/>
      <c r="BD1237" s="37"/>
      <c r="BG1237" s="4"/>
      <c r="BK1237" s="4"/>
      <c r="BL1237" s="37"/>
      <c r="BM1237" s="37"/>
      <c r="BN1237" s="37"/>
      <c r="BO1237" s="39"/>
      <c r="BP1237" s="37"/>
      <c r="BQ1237" s="37"/>
      <c r="BR1237" s="37"/>
      <c r="BS1237" s="31"/>
    </row>
    <row r="1238" spans="8:71" s="2" customFormat="1" x14ac:dyDescent="0.2">
      <c r="H1238" s="5"/>
      <c r="M1238" s="64"/>
      <c r="Q1238" s="64"/>
      <c r="R1238" s="37"/>
      <c r="S1238" s="37"/>
      <c r="T1238" s="37"/>
      <c r="U1238" s="63"/>
      <c r="V1238" s="37"/>
      <c r="Y1238" s="5"/>
      <c r="AC1238" s="5"/>
      <c r="AG1238" s="5"/>
      <c r="AK1238" s="5"/>
      <c r="AL1238" s="37"/>
      <c r="AM1238" s="37"/>
      <c r="AN1238" s="37"/>
      <c r="AO1238" s="38"/>
      <c r="AP1238" s="5"/>
      <c r="AQ1238" s="5"/>
      <c r="AU1238" s="4"/>
      <c r="AY1238" s="4"/>
      <c r="AZ1238" s="37"/>
      <c r="BA1238" s="37"/>
      <c r="BB1238" s="37"/>
      <c r="BC1238" s="39"/>
      <c r="BD1238" s="37"/>
      <c r="BG1238" s="4"/>
      <c r="BK1238" s="4"/>
      <c r="BL1238" s="37"/>
      <c r="BM1238" s="37"/>
      <c r="BN1238" s="37"/>
      <c r="BO1238" s="39"/>
      <c r="BP1238" s="37"/>
      <c r="BQ1238" s="37"/>
      <c r="BR1238" s="37"/>
      <c r="BS1238" s="31"/>
    </row>
    <row r="1239" spans="8:71" s="2" customFormat="1" x14ac:dyDescent="0.2">
      <c r="H1239" s="5"/>
      <c r="M1239" s="64"/>
      <c r="Q1239" s="64"/>
      <c r="R1239" s="37"/>
      <c r="S1239" s="37"/>
      <c r="T1239" s="37"/>
      <c r="U1239" s="63"/>
      <c r="V1239" s="37"/>
      <c r="Y1239" s="5"/>
      <c r="AC1239" s="5"/>
      <c r="AG1239" s="5"/>
      <c r="AK1239" s="5"/>
      <c r="AL1239" s="37"/>
      <c r="AM1239" s="37"/>
      <c r="AN1239" s="37"/>
      <c r="AO1239" s="38"/>
      <c r="AP1239" s="5"/>
      <c r="AQ1239" s="5"/>
      <c r="AU1239" s="4"/>
      <c r="AY1239" s="4"/>
      <c r="AZ1239" s="37"/>
      <c r="BA1239" s="37"/>
      <c r="BB1239" s="37"/>
      <c r="BC1239" s="39"/>
      <c r="BD1239" s="37"/>
      <c r="BG1239" s="4"/>
      <c r="BK1239" s="4"/>
      <c r="BL1239" s="37"/>
      <c r="BM1239" s="37"/>
      <c r="BN1239" s="37"/>
      <c r="BO1239" s="39"/>
      <c r="BP1239" s="37"/>
      <c r="BQ1239" s="37"/>
      <c r="BR1239" s="37"/>
      <c r="BS1239" s="31"/>
    </row>
    <row r="1240" spans="8:71" s="2" customFormat="1" x14ac:dyDescent="0.2">
      <c r="H1240" s="5"/>
      <c r="M1240" s="64"/>
      <c r="Q1240" s="64"/>
      <c r="R1240" s="37"/>
      <c r="S1240" s="37"/>
      <c r="T1240" s="37"/>
      <c r="U1240" s="63"/>
      <c r="V1240" s="37"/>
      <c r="Y1240" s="5"/>
      <c r="AC1240" s="5"/>
      <c r="AG1240" s="5"/>
      <c r="AK1240" s="5"/>
      <c r="AL1240" s="37"/>
      <c r="AM1240" s="37"/>
      <c r="AN1240" s="37"/>
      <c r="AO1240" s="38"/>
      <c r="AP1240" s="5"/>
      <c r="AQ1240" s="5"/>
      <c r="AU1240" s="4"/>
      <c r="AY1240" s="4"/>
      <c r="AZ1240" s="37"/>
      <c r="BA1240" s="37"/>
      <c r="BB1240" s="37"/>
      <c r="BC1240" s="39"/>
      <c r="BD1240" s="37"/>
      <c r="BG1240" s="4"/>
      <c r="BK1240" s="4"/>
      <c r="BL1240" s="37"/>
      <c r="BM1240" s="37"/>
      <c r="BN1240" s="37"/>
      <c r="BO1240" s="39"/>
      <c r="BP1240" s="37"/>
      <c r="BQ1240" s="37"/>
      <c r="BR1240" s="37"/>
      <c r="BS1240" s="31"/>
    </row>
    <row r="1241" spans="8:71" s="2" customFormat="1" x14ac:dyDescent="0.2">
      <c r="H1241" s="5"/>
      <c r="M1241" s="64"/>
      <c r="Q1241" s="64"/>
      <c r="R1241" s="37"/>
      <c r="S1241" s="37"/>
      <c r="T1241" s="37"/>
      <c r="U1241" s="63"/>
      <c r="V1241" s="37"/>
      <c r="Y1241" s="5"/>
      <c r="AC1241" s="5"/>
      <c r="AG1241" s="5"/>
      <c r="AK1241" s="5"/>
      <c r="AL1241" s="37"/>
      <c r="AM1241" s="37"/>
      <c r="AN1241" s="37"/>
      <c r="AO1241" s="38"/>
      <c r="AP1241" s="5"/>
      <c r="AQ1241" s="5"/>
      <c r="AU1241" s="4"/>
      <c r="AY1241" s="4"/>
      <c r="AZ1241" s="37"/>
      <c r="BA1241" s="37"/>
      <c r="BB1241" s="37"/>
      <c r="BC1241" s="39"/>
      <c r="BD1241" s="37"/>
      <c r="BG1241" s="4"/>
      <c r="BK1241" s="4"/>
      <c r="BL1241" s="37"/>
      <c r="BM1241" s="37"/>
      <c r="BN1241" s="37"/>
      <c r="BO1241" s="39"/>
      <c r="BP1241" s="37"/>
      <c r="BQ1241" s="37"/>
      <c r="BR1241" s="37"/>
      <c r="BS1241" s="31"/>
    </row>
    <row r="1242" spans="8:71" s="2" customFormat="1" x14ac:dyDescent="0.2">
      <c r="H1242" s="5"/>
      <c r="M1242" s="64"/>
      <c r="Q1242" s="64"/>
      <c r="R1242" s="37"/>
      <c r="S1242" s="37"/>
      <c r="T1242" s="37"/>
      <c r="U1242" s="63"/>
      <c r="V1242" s="37"/>
      <c r="Y1242" s="5"/>
      <c r="AC1242" s="5"/>
      <c r="AG1242" s="5"/>
      <c r="AK1242" s="5"/>
      <c r="AL1242" s="37"/>
      <c r="AM1242" s="37"/>
      <c r="AN1242" s="37"/>
      <c r="AO1242" s="38"/>
      <c r="AP1242" s="5"/>
      <c r="AQ1242" s="5"/>
      <c r="AU1242" s="4"/>
      <c r="AY1242" s="4"/>
      <c r="AZ1242" s="37"/>
      <c r="BA1242" s="37"/>
      <c r="BB1242" s="37"/>
      <c r="BC1242" s="39"/>
      <c r="BD1242" s="37"/>
      <c r="BG1242" s="4"/>
      <c r="BK1242" s="4"/>
      <c r="BL1242" s="37"/>
      <c r="BM1242" s="37"/>
      <c r="BN1242" s="37"/>
      <c r="BO1242" s="39"/>
      <c r="BP1242" s="37"/>
      <c r="BQ1242" s="37"/>
      <c r="BR1242" s="37"/>
      <c r="BS1242" s="31"/>
    </row>
    <row r="1243" spans="8:71" s="2" customFormat="1" x14ac:dyDescent="0.2">
      <c r="H1243" s="5"/>
      <c r="M1243" s="64"/>
      <c r="Q1243" s="64"/>
      <c r="R1243" s="37"/>
      <c r="S1243" s="37"/>
      <c r="T1243" s="37"/>
      <c r="U1243" s="63"/>
      <c r="V1243" s="37"/>
      <c r="Y1243" s="5"/>
      <c r="AC1243" s="5"/>
      <c r="AG1243" s="5"/>
      <c r="AK1243" s="5"/>
      <c r="AL1243" s="37"/>
      <c r="AM1243" s="37"/>
      <c r="AN1243" s="37"/>
      <c r="AO1243" s="38"/>
      <c r="AP1243" s="5"/>
      <c r="AQ1243" s="5"/>
      <c r="AU1243" s="4"/>
      <c r="AY1243" s="4"/>
      <c r="AZ1243" s="37"/>
      <c r="BA1243" s="37"/>
      <c r="BB1243" s="37"/>
      <c r="BC1243" s="39"/>
      <c r="BD1243" s="37"/>
      <c r="BG1243" s="4"/>
      <c r="BK1243" s="4"/>
      <c r="BL1243" s="37"/>
      <c r="BM1243" s="37"/>
      <c r="BN1243" s="37"/>
      <c r="BO1243" s="39"/>
      <c r="BP1243" s="37"/>
      <c r="BQ1243" s="37"/>
      <c r="BR1243" s="37"/>
      <c r="BS1243" s="31"/>
    </row>
    <row r="1244" spans="8:71" s="2" customFormat="1" x14ac:dyDescent="0.2">
      <c r="H1244" s="5"/>
      <c r="M1244" s="64"/>
      <c r="Q1244" s="64"/>
      <c r="R1244" s="37"/>
      <c r="S1244" s="37"/>
      <c r="T1244" s="37"/>
      <c r="U1244" s="63"/>
      <c r="V1244" s="37"/>
      <c r="Y1244" s="5"/>
      <c r="AC1244" s="5"/>
      <c r="AG1244" s="5"/>
      <c r="AK1244" s="5"/>
      <c r="AL1244" s="37"/>
      <c r="AM1244" s="37"/>
      <c r="AN1244" s="37"/>
      <c r="AO1244" s="38"/>
      <c r="AP1244" s="5"/>
      <c r="AQ1244" s="5"/>
      <c r="AU1244" s="4"/>
      <c r="AY1244" s="4"/>
      <c r="AZ1244" s="37"/>
      <c r="BA1244" s="37"/>
      <c r="BB1244" s="37"/>
      <c r="BC1244" s="39"/>
      <c r="BD1244" s="37"/>
      <c r="BG1244" s="4"/>
      <c r="BK1244" s="4"/>
      <c r="BL1244" s="37"/>
      <c r="BM1244" s="37"/>
      <c r="BN1244" s="37"/>
      <c r="BO1244" s="39"/>
      <c r="BP1244" s="37"/>
      <c r="BQ1244" s="37"/>
      <c r="BR1244" s="37"/>
      <c r="BS1244" s="31"/>
    </row>
    <row r="1245" spans="8:71" s="2" customFormat="1" x14ac:dyDescent="0.2">
      <c r="H1245" s="5"/>
      <c r="M1245" s="64"/>
      <c r="Q1245" s="64"/>
      <c r="R1245" s="37"/>
      <c r="S1245" s="37"/>
      <c r="T1245" s="37"/>
      <c r="U1245" s="63"/>
      <c r="V1245" s="37"/>
      <c r="Y1245" s="5"/>
      <c r="AC1245" s="5"/>
      <c r="AG1245" s="5"/>
      <c r="AK1245" s="5"/>
      <c r="AL1245" s="37"/>
      <c r="AM1245" s="37"/>
      <c r="AN1245" s="37"/>
      <c r="AO1245" s="38"/>
      <c r="AP1245" s="5"/>
      <c r="AQ1245" s="5"/>
      <c r="AU1245" s="4"/>
      <c r="AY1245" s="4"/>
      <c r="AZ1245" s="37"/>
      <c r="BA1245" s="37"/>
      <c r="BB1245" s="37"/>
      <c r="BC1245" s="39"/>
      <c r="BD1245" s="37"/>
      <c r="BG1245" s="4"/>
      <c r="BK1245" s="4"/>
      <c r="BL1245" s="37"/>
      <c r="BM1245" s="37"/>
      <c r="BN1245" s="37"/>
      <c r="BO1245" s="39"/>
      <c r="BP1245" s="37"/>
      <c r="BQ1245" s="37"/>
      <c r="BR1245" s="37"/>
      <c r="BS1245" s="31"/>
    </row>
    <row r="1246" spans="8:71" s="2" customFormat="1" x14ac:dyDescent="0.2">
      <c r="H1246" s="5"/>
      <c r="M1246" s="64"/>
      <c r="Q1246" s="64"/>
      <c r="R1246" s="37"/>
      <c r="S1246" s="37"/>
      <c r="T1246" s="37"/>
      <c r="U1246" s="63"/>
      <c r="V1246" s="37"/>
      <c r="Y1246" s="5"/>
      <c r="AC1246" s="5"/>
      <c r="AG1246" s="5"/>
      <c r="AK1246" s="5"/>
      <c r="AL1246" s="37"/>
      <c r="AM1246" s="37"/>
      <c r="AN1246" s="37"/>
      <c r="AO1246" s="38"/>
      <c r="AP1246" s="5"/>
      <c r="AQ1246" s="5"/>
      <c r="AU1246" s="4"/>
      <c r="AY1246" s="4"/>
      <c r="AZ1246" s="37"/>
      <c r="BA1246" s="37"/>
      <c r="BB1246" s="37"/>
      <c r="BC1246" s="39"/>
      <c r="BD1246" s="37"/>
      <c r="BG1246" s="4"/>
      <c r="BK1246" s="4"/>
      <c r="BL1246" s="37"/>
      <c r="BM1246" s="37"/>
      <c r="BN1246" s="37"/>
      <c r="BO1246" s="39"/>
      <c r="BP1246" s="37"/>
      <c r="BQ1246" s="37"/>
      <c r="BR1246" s="37"/>
      <c r="BS1246" s="31"/>
    </row>
    <row r="1247" spans="8:71" s="2" customFormat="1" x14ac:dyDescent="0.2">
      <c r="H1247" s="5"/>
      <c r="M1247" s="64"/>
      <c r="Q1247" s="64"/>
      <c r="R1247" s="37"/>
      <c r="S1247" s="37"/>
      <c r="T1247" s="37"/>
      <c r="U1247" s="63"/>
      <c r="V1247" s="37"/>
      <c r="Y1247" s="5"/>
      <c r="AC1247" s="5"/>
      <c r="AG1247" s="5"/>
      <c r="AK1247" s="5"/>
      <c r="AL1247" s="37"/>
      <c r="AM1247" s="37"/>
      <c r="AN1247" s="37"/>
      <c r="AO1247" s="38"/>
      <c r="AP1247" s="5"/>
      <c r="AQ1247" s="5"/>
      <c r="AU1247" s="4"/>
      <c r="AY1247" s="4"/>
      <c r="AZ1247" s="37"/>
      <c r="BA1247" s="37"/>
      <c r="BB1247" s="37"/>
      <c r="BC1247" s="39"/>
      <c r="BD1247" s="37"/>
      <c r="BG1247" s="4"/>
      <c r="BK1247" s="4"/>
      <c r="BL1247" s="37"/>
      <c r="BM1247" s="37"/>
      <c r="BN1247" s="37"/>
      <c r="BO1247" s="39"/>
      <c r="BP1247" s="37"/>
      <c r="BQ1247" s="37"/>
      <c r="BR1247" s="37"/>
      <c r="BS1247" s="31"/>
    </row>
    <row r="1248" spans="8:71" s="2" customFormat="1" x14ac:dyDescent="0.2">
      <c r="H1248" s="5"/>
      <c r="M1248" s="64"/>
      <c r="Q1248" s="64"/>
      <c r="R1248" s="37"/>
      <c r="S1248" s="37"/>
      <c r="T1248" s="37"/>
      <c r="U1248" s="63"/>
      <c r="V1248" s="37"/>
      <c r="Y1248" s="5"/>
      <c r="AC1248" s="5"/>
      <c r="AG1248" s="5"/>
      <c r="AK1248" s="5"/>
      <c r="AL1248" s="37"/>
      <c r="AM1248" s="37"/>
      <c r="AN1248" s="37"/>
      <c r="AO1248" s="38"/>
      <c r="AP1248" s="5"/>
      <c r="AQ1248" s="5"/>
      <c r="AU1248" s="4"/>
      <c r="AY1248" s="4"/>
      <c r="AZ1248" s="37"/>
      <c r="BA1248" s="37"/>
      <c r="BB1248" s="37"/>
      <c r="BC1248" s="39"/>
      <c r="BD1248" s="37"/>
      <c r="BG1248" s="4"/>
      <c r="BK1248" s="4"/>
      <c r="BL1248" s="37"/>
      <c r="BM1248" s="37"/>
      <c r="BN1248" s="37"/>
      <c r="BO1248" s="39"/>
      <c r="BP1248" s="37"/>
      <c r="BQ1248" s="37"/>
      <c r="BR1248" s="37"/>
      <c r="BS1248" s="31"/>
    </row>
    <row r="1249" spans="8:71" s="2" customFormat="1" x14ac:dyDescent="0.2">
      <c r="H1249" s="5"/>
      <c r="M1249" s="64"/>
      <c r="Q1249" s="64"/>
      <c r="R1249" s="37"/>
      <c r="S1249" s="37"/>
      <c r="T1249" s="37"/>
      <c r="U1249" s="63"/>
      <c r="V1249" s="37"/>
      <c r="Y1249" s="5"/>
      <c r="AC1249" s="5"/>
      <c r="AG1249" s="5"/>
      <c r="AK1249" s="5"/>
      <c r="AL1249" s="37"/>
      <c r="AM1249" s="37"/>
      <c r="AN1249" s="37"/>
      <c r="AO1249" s="38"/>
      <c r="AP1249" s="5"/>
      <c r="AQ1249" s="5"/>
      <c r="AU1249" s="4"/>
      <c r="AY1249" s="4"/>
      <c r="AZ1249" s="37"/>
      <c r="BA1249" s="37"/>
      <c r="BB1249" s="37"/>
      <c r="BC1249" s="39"/>
      <c r="BD1249" s="37"/>
      <c r="BG1249" s="4"/>
      <c r="BK1249" s="4"/>
      <c r="BL1249" s="37"/>
      <c r="BM1249" s="37"/>
      <c r="BN1249" s="37"/>
      <c r="BO1249" s="39"/>
      <c r="BP1249" s="37"/>
      <c r="BQ1249" s="37"/>
      <c r="BR1249" s="37"/>
      <c r="BS1249" s="31"/>
    </row>
    <row r="1250" spans="8:71" s="2" customFormat="1" x14ac:dyDescent="0.2">
      <c r="H1250" s="5"/>
      <c r="M1250" s="64"/>
      <c r="Q1250" s="64"/>
      <c r="R1250" s="37"/>
      <c r="S1250" s="37"/>
      <c r="T1250" s="37"/>
      <c r="U1250" s="63"/>
      <c r="V1250" s="37"/>
      <c r="Y1250" s="5"/>
      <c r="AC1250" s="5"/>
      <c r="AG1250" s="5"/>
      <c r="AK1250" s="5"/>
      <c r="AL1250" s="37"/>
      <c r="AM1250" s="37"/>
      <c r="AN1250" s="37"/>
      <c r="AO1250" s="38"/>
      <c r="AP1250" s="5"/>
      <c r="AQ1250" s="5"/>
      <c r="AU1250" s="4"/>
      <c r="AY1250" s="4"/>
      <c r="AZ1250" s="37"/>
      <c r="BA1250" s="37"/>
      <c r="BB1250" s="37"/>
      <c r="BC1250" s="39"/>
      <c r="BD1250" s="37"/>
      <c r="BG1250" s="4"/>
      <c r="BK1250" s="4"/>
      <c r="BL1250" s="37"/>
      <c r="BM1250" s="37"/>
      <c r="BN1250" s="37"/>
      <c r="BO1250" s="39"/>
      <c r="BP1250" s="37"/>
      <c r="BQ1250" s="37"/>
      <c r="BR1250" s="37"/>
      <c r="BS1250" s="31"/>
    </row>
    <row r="1251" spans="8:71" s="2" customFormat="1" x14ac:dyDescent="0.2">
      <c r="H1251" s="5"/>
      <c r="M1251" s="64"/>
      <c r="Q1251" s="64"/>
      <c r="R1251" s="37"/>
      <c r="S1251" s="37"/>
      <c r="T1251" s="37"/>
      <c r="U1251" s="63"/>
      <c r="V1251" s="37"/>
      <c r="Y1251" s="5"/>
      <c r="AC1251" s="5"/>
      <c r="AG1251" s="5"/>
      <c r="AK1251" s="5"/>
      <c r="AL1251" s="37"/>
      <c r="AM1251" s="37"/>
      <c r="AN1251" s="37"/>
      <c r="AO1251" s="38"/>
      <c r="AP1251" s="5"/>
      <c r="AQ1251" s="5"/>
      <c r="AU1251" s="4"/>
      <c r="AY1251" s="4"/>
      <c r="AZ1251" s="37"/>
      <c r="BA1251" s="37"/>
      <c r="BB1251" s="37"/>
      <c r="BC1251" s="39"/>
      <c r="BD1251" s="37"/>
      <c r="BG1251" s="4"/>
      <c r="BK1251" s="4"/>
      <c r="BL1251" s="37"/>
      <c r="BM1251" s="37"/>
      <c r="BN1251" s="37"/>
      <c r="BO1251" s="39"/>
      <c r="BP1251" s="37"/>
      <c r="BQ1251" s="37"/>
      <c r="BR1251" s="37"/>
      <c r="BS1251" s="31"/>
    </row>
    <row r="1252" spans="8:71" s="2" customFormat="1" x14ac:dyDescent="0.2">
      <c r="H1252" s="5"/>
      <c r="M1252" s="64"/>
      <c r="Q1252" s="64"/>
      <c r="R1252" s="37"/>
      <c r="S1252" s="37"/>
      <c r="T1252" s="37"/>
      <c r="U1252" s="63"/>
      <c r="V1252" s="37"/>
      <c r="Y1252" s="5"/>
      <c r="AC1252" s="5"/>
      <c r="AG1252" s="5"/>
      <c r="AK1252" s="5"/>
      <c r="AL1252" s="37"/>
      <c r="AM1252" s="37"/>
      <c r="AN1252" s="37"/>
      <c r="AO1252" s="38"/>
      <c r="AP1252" s="5"/>
      <c r="AQ1252" s="5"/>
      <c r="AU1252" s="4"/>
      <c r="AY1252" s="4"/>
      <c r="AZ1252" s="37"/>
      <c r="BA1252" s="37"/>
      <c r="BB1252" s="37"/>
      <c r="BC1252" s="39"/>
      <c r="BD1252" s="37"/>
      <c r="BG1252" s="4"/>
      <c r="BK1252" s="4"/>
      <c r="BL1252" s="37"/>
      <c r="BM1252" s="37"/>
      <c r="BN1252" s="37"/>
      <c r="BO1252" s="39"/>
      <c r="BP1252" s="37"/>
      <c r="BQ1252" s="37"/>
      <c r="BR1252" s="37"/>
      <c r="BS1252" s="31"/>
    </row>
    <row r="1253" spans="8:71" s="2" customFormat="1" x14ac:dyDescent="0.2">
      <c r="H1253" s="5"/>
      <c r="M1253" s="64"/>
      <c r="Q1253" s="64"/>
      <c r="R1253" s="37"/>
      <c r="S1253" s="37"/>
      <c r="T1253" s="37"/>
      <c r="U1253" s="63"/>
      <c r="V1253" s="37"/>
      <c r="Y1253" s="5"/>
      <c r="AC1253" s="5"/>
      <c r="AG1253" s="5"/>
      <c r="AK1253" s="5"/>
      <c r="AL1253" s="37"/>
      <c r="AM1253" s="37"/>
      <c r="AN1253" s="37"/>
      <c r="AO1253" s="38"/>
      <c r="AP1253" s="5"/>
      <c r="AQ1253" s="5"/>
      <c r="AU1253" s="4"/>
      <c r="AY1253" s="4"/>
      <c r="AZ1253" s="37"/>
      <c r="BA1253" s="37"/>
      <c r="BB1253" s="37"/>
      <c r="BC1253" s="39"/>
      <c r="BD1253" s="37"/>
      <c r="BG1253" s="4"/>
      <c r="BK1253" s="4"/>
      <c r="BL1253" s="37"/>
      <c r="BM1253" s="37"/>
      <c r="BN1253" s="37"/>
      <c r="BO1253" s="39"/>
      <c r="BP1253" s="37"/>
      <c r="BQ1253" s="37"/>
      <c r="BR1253" s="37"/>
      <c r="BS1253" s="31"/>
    </row>
    <row r="1254" spans="8:71" s="2" customFormat="1" x14ac:dyDescent="0.2">
      <c r="H1254" s="5"/>
      <c r="M1254" s="64"/>
      <c r="Q1254" s="64"/>
      <c r="R1254" s="37"/>
      <c r="S1254" s="37"/>
      <c r="T1254" s="37"/>
      <c r="U1254" s="63"/>
      <c r="V1254" s="37"/>
      <c r="Y1254" s="5"/>
      <c r="AC1254" s="5"/>
      <c r="AG1254" s="5"/>
      <c r="AK1254" s="5"/>
      <c r="AL1254" s="37"/>
      <c r="AM1254" s="37"/>
      <c r="AN1254" s="37"/>
      <c r="AO1254" s="38"/>
      <c r="AP1254" s="5"/>
      <c r="AQ1254" s="5"/>
      <c r="AU1254" s="4"/>
      <c r="AY1254" s="4"/>
      <c r="AZ1254" s="37"/>
      <c r="BA1254" s="37"/>
      <c r="BB1254" s="37"/>
      <c r="BC1254" s="39"/>
      <c r="BD1254" s="37"/>
      <c r="BG1254" s="4"/>
      <c r="BK1254" s="4"/>
      <c r="BL1254" s="37"/>
      <c r="BM1254" s="37"/>
      <c r="BN1254" s="37"/>
      <c r="BO1254" s="39"/>
      <c r="BP1254" s="37"/>
      <c r="BQ1254" s="37"/>
      <c r="BR1254" s="37"/>
      <c r="BS1254" s="31"/>
    </row>
    <row r="1255" spans="8:71" s="2" customFormat="1" x14ac:dyDescent="0.2">
      <c r="H1255" s="5"/>
      <c r="M1255" s="64"/>
      <c r="Q1255" s="64"/>
      <c r="R1255" s="37"/>
      <c r="S1255" s="37"/>
      <c r="T1255" s="37"/>
      <c r="U1255" s="63"/>
      <c r="V1255" s="37"/>
      <c r="Y1255" s="5"/>
      <c r="AC1255" s="5"/>
      <c r="AG1255" s="5"/>
      <c r="AK1255" s="5"/>
      <c r="AL1255" s="37"/>
      <c r="AM1255" s="37"/>
      <c r="AN1255" s="37"/>
      <c r="AO1255" s="38"/>
      <c r="AP1255" s="5"/>
      <c r="AQ1255" s="5"/>
      <c r="AU1255" s="4"/>
      <c r="AY1255" s="4"/>
      <c r="AZ1255" s="37"/>
      <c r="BA1255" s="37"/>
      <c r="BB1255" s="37"/>
      <c r="BC1255" s="39"/>
      <c r="BD1255" s="37"/>
      <c r="BG1255" s="4"/>
      <c r="BK1255" s="4"/>
      <c r="BL1255" s="37"/>
      <c r="BM1255" s="37"/>
      <c r="BN1255" s="37"/>
      <c r="BO1255" s="39"/>
      <c r="BP1255" s="37"/>
      <c r="BQ1255" s="37"/>
      <c r="BR1255" s="37"/>
      <c r="BS1255" s="31"/>
    </row>
    <row r="1256" spans="8:71" s="2" customFormat="1" x14ac:dyDescent="0.2">
      <c r="H1256" s="5"/>
      <c r="M1256" s="64"/>
      <c r="Q1256" s="64"/>
      <c r="R1256" s="37"/>
      <c r="S1256" s="37"/>
      <c r="T1256" s="37"/>
      <c r="U1256" s="63"/>
      <c r="V1256" s="37"/>
      <c r="Y1256" s="5"/>
      <c r="AC1256" s="5"/>
      <c r="AG1256" s="5"/>
      <c r="AK1256" s="5"/>
      <c r="AL1256" s="37"/>
      <c r="AM1256" s="37"/>
      <c r="AN1256" s="37"/>
      <c r="AO1256" s="38"/>
      <c r="AP1256" s="5"/>
      <c r="AQ1256" s="5"/>
      <c r="AU1256" s="4"/>
      <c r="AY1256" s="4"/>
      <c r="AZ1256" s="37"/>
      <c r="BA1256" s="37"/>
      <c r="BB1256" s="37"/>
      <c r="BC1256" s="39"/>
      <c r="BD1256" s="37"/>
      <c r="BG1256" s="4"/>
      <c r="BK1256" s="4"/>
      <c r="BL1256" s="37"/>
      <c r="BM1256" s="37"/>
      <c r="BN1256" s="37"/>
      <c r="BO1256" s="39"/>
      <c r="BP1256" s="37"/>
      <c r="BQ1256" s="37"/>
      <c r="BR1256" s="37"/>
      <c r="BS1256" s="31"/>
    </row>
    <row r="1257" spans="8:71" s="2" customFormat="1" x14ac:dyDescent="0.2">
      <c r="H1257" s="5"/>
      <c r="M1257" s="64"/>
      <c r="Q1257" s="64"/>
      <c r="R1257" s="37"/>
      <c r="S1257" s="37"/>
      <c r="T1257" s="37"/>
      <c r="U1257" s="63"/>
      <c r="V1257" s="37"/>
      <c r="Y1257" s="5"/>
      <c r="AC1257" s="5"/>
      <c r="AG1257" s="5"/>
      <c r="AK1257" s="5"/>
      <c r="AL1257" s="37"/>
      <c r="AM1257" s="37"/>
      <c r="AN1257" s="37"/>
      <c r="AO1257" s="38"/>
      <c r="AP1257" s="5"/>
      <c r="AQ1257" s="5"/>
      <c r="AU1257" s="4"/>
      <c r="AY1257" s="4"/>
      <c r="AZ1257" s="37"/>
      <c r="BA1257" s="37"/>
      <c r="BB1257" s="37"/>
      <c r="BC1257" s="39"/>
      <c r="BD1257" s="37"/>
      <c r="BG1257" s="4"/>
      <c r="BK1257" s="4"/>
      <c r="BL1257" s="37"/>
      <c r="BM1257" s="37"/>
      <c r="BN1257" s="37"/>
      <c r="BO1257" s="39"/>
      <c r="BP1257" s="37"/>
      <c r="BQ1257" s="37"/>
      <c r="BR1257" s="37"/>
      <c r="BS1257" s="31"/>
    </row>
    <row r="1258" spans="8:71" s="2" customFormat="1" x14ac:dyDescent="0.2">
      <c r="H1258" s="5"/>
      <c r="M1258" s="64"/>
      <c r="Q1258" s="64"/>
      <c r="R1258" s="37"/>
      <c r="S1258" s="37"/>
      <c r="T1258" s="37"/>
      <c r="U1258" s="63"/>
      <c r="V1258" s="37"/>
      <c r="Y1258" s="5"/>
      <c r="AC1258" s="5"/>
      <c r="AG1258" s="5"/>
      <c r="AK1258" s="5"/>
      <c r="AL1258" s="37"/>
      <c r="AM1258" s="37"/>
      <c r="AN1258" s="37"/>
      <c r="AO1258" s="38"/>
      <c r="AP1258" s="5"/>
      <c r="AQ1258" s="5"/>
      <c r="AU1258" s="4"/>
      <c r="AY1258" s="4"/>
      <c r="AZ1258" s="37"/>
      <c r="BA1258" s="37"/>
      <c r="BB1258" s="37"/>
      <c r="BC1258" s="39"/>
      <c r="BD1258" s="37"/>
      <c r="BG1258" s="4"/>
      <c r="BK1258" s="4"/>
      <c r="BL1258" s="37"/>
      <c r="BM1258" s="37"/>
      <c r="BN1258" s="37"/>
      <c r="BO1258" s="39"/>
      <c r="BP1258" s="37"/>
      <c r="BQ1258" s="37"/>
      <c r="BR1258" s="37"/>
      <c r="BS1258" s="31"/>
    </row>
    <row r="1259" spans="8:71" s="2" customFormat="1" x14ac:dyDescent="0.2">
      <c r="H1259" s="5"/>
      <c r="M1259" s="64"/>
      <c r="Q1259" s="64"/>
      <c r="R1259" s="37"/>
      <c r="S1259" s="37"/>
      <c r="T1259" s="37"/>
      <c r="U1259" s="63"/>
      <c r="V1259" s="37"/>
      <c r="Y1259" s="5"/>
      <c r="AC1259" s="5"/>
      <c r="AG1259" s="5"/>
      <c r="AK1259" s="5"/>
      <c r="AL1259" s="37"/>
      <c r="AM1259" s="37"/>
      <c r="AN1259" s="37"/>
      <c r="AO1259" s="38"/>
      <c r="AP1259" s="5"/>
      <c r="AQ1259" s="5"/>
      <c r="AU1259" s="4"/>
      <c r="AY1259" s="4"/>
      <c r="AZ1259" s="37"/>
      <c r="BA1259" s="37"/>
      <c r="BB1259" s="37"/>
      <c r="BC1259" s="39"/>
      <c r="BD1259" s="37"/>
      <c r="BG1259" s="4"/>
      <c r="BK1259" s="4"/>
      <c r="BL1259" s="37"/>
      <c r="BM1259" s="37"/>
      <c r="BN1259" s="37"/>
      <c r="BO1259" s="39"/>
      <c r="BP1259" s="37"/>
      <c r="BQ1259" s="37"/>
      <c r="BR1259" s="37"/>
      <c r="BS1259" s="31"/>
    </row>
    <row r="1260" spans="8:71" s="2" customFormat="1" x14ac:dyDescent="0.2">
      <c r="H1260" s="5"/>
      <c r="M1260" s="64"/>
      <c r="Q1260" s="64"/>
      <c r="R1260" s="37"/>
      <c r="S1260" s="37"/>
      <c r="T1260" s="37"/>
      <c r="U1260" s="63"/>
      <c r="V1260" s="37"/>
      <c r="Y1260" s="5"/>
      <c r="AC1260" s="5"/>
      <c r="AG1260" s="5"/>
      <c r="AK1260" s="5"/>
      <c r="AL1260" s="37"/>
      <c r="AM1260" s="37"/>
      <c r="AN1260" s="37"/>
      <c r="AO1260" s="38"/>
      <c r="AP1260" s="5"/>
      <c r="AQ1260" s="5"/>
      <c r="AU1260" s="4"/>
      <c r="AY1260" s="4"/>
      <c r="AZ1260" s="37"/>
      <c r="BA1260" s="37"/>
      <c r="BB1260" s="37"/>
      <c r="BC1260" s="39"/>
      <c r="BD1260" s="37"/>
      <c r="BG1260" s="4"/>
      <c r="BK1260" s="4"/>
      <c r="BL1260" s="37"/>
      <c r="BM1260" s="37"/>
      <c r="BN1260" s="37"/>
      <c r="BO1260" s="39"/>
      <c r="BP1260" s="37"/>
      <c r="BQ1260" s="37"/>
      <c r="BR1260" s="37"/>
      <c r="BS1260" s="31"/>
    </row>
    <row r="1261" spans="8:71" s="2" customFormat="1" x14ac:dyDescent="0.2">
      <c r="H1261" s="5"/>
      <c r="M1261" s="64"/>
      <c r="Q1261" s="64"/>
      <c r="R1261" s="37"/>
      <c r="S1261" s="37"/>
      <c r="T1261" s="37"/>
      <c r="U1261" s="63"/>
      <c r="V1261" s="37"/>
      <c r="Y1261" s="5"/>
      <c r="AC1261" s="5"/>
      <c r="AG1261" s="5"/>
      <c r="AK1261" s="5"/>
      <c r="AL1261" s="37"/>
      <c r="AM1261" s="37"/>
      <c r="AN1261" s="37"/>
      <c r="AO1261" s="38"/>
      <c r="AP1261" s="5"/>
      <c r="AQ1261" s="5"/>
      <c r="AU1261" s="4"/>
      <c r="AY1261" s="4"/>
      <c r="AZ1261" s="37"/>
      <c r="BA1261" s="37"/>
      <c r="BB1261" s="37"/>
      <c r="BC1261" s="39"/>
      <c r="BD1261" s="37"/>
      <c r="BG1261" s="4"/>
      <c r="BK1261" s="4"/>
      <c r="BL1261" s="37"/>
      <c r="BM1261" s="37"/>
      <c r="BN1261" s="37"/>
      <c r="BO1261" s="39"/>
      <c r="BP1261" s="37"/>
      <c r="BQ1261" s="37"/>
      <c r="BR1261" s="37"/>
      <c r="BS1261" s="31"/>
    </row>
    <row r="1262" spans="8:71" s="2" customFormat="1" x14ac:dyDescent="0.2">
      <c r="H1262" s="5"/>
      <c r="M1262" s="64"/>
      <c r="Q1262" s="64"/>
      <c r="R1262" s="37"/>
      <c r="S1262" s="37"/>
      <c r="T1262" s="37"/>
      <c r="U1262" s="63"/>
      <c r="V1262" s="37"/>
      <c r="Y1262" s="5"/>
      <c r="AC1262" s="5"/>
      <c r="AG1262" s="5"/>
      <c r="AK1262" s="5"/>
      <c r="AL1262" s="37"/>
      <c r="AM1262" s="37"/>
      <c r="AN1262" s="37"/>
      <c r="AO1262" s="38"/>
      <c r="AP1262" s="5"/>
      <c r="AQ1262" s="5"/>
      <c r="AU1262" s="4"/>
      <c r="AY1262" s="4"/>
      <c r="AZ1262" s="37"/>
      <c r="BA1262" s="37"/>
      <c r="BB1262" s="37"/>
      <c r="BC1262" s="39"/>
      <c r="BD1262" s="37"/>
      <c r="BG1262" s="4"/>
      <c r="BK1262" s="4"/>
      <c r="BL1262" s="37"/>
      <c r="BM1262" s="37"/>
      <c r="BN1262" s="37"/>
      <c r="BO1262" s="39"/>
      <c r="BP1262" s="37"/>
      <c r="BQ1262" s="37"/>
      <c r="BR1262" s="37"/>
      <c r="BS1262" s="31"/>
    </row>
    <row r="1263" spans="8:71" s="2" customFormat="1" x14ac:dyDescent="0.2">
      <c r="H1263" s="5"/>
      <c r="M1263" s="64"/>
      <c r="Q1263" s="64"/>
      <c r="R1263" s="37"/>
      <c r="S1263" s="37"/>
      <c r="T1263" s="37"/>
      <c r="U1263" s="63"/>
      <c r="V1263" s="37"/>
      <c r="Y1263" s="5"/>
      <c r="AC1263" s="5"/>
      <c r="AG1263" s="5"/>
      <c r="AK1263" s="5"/>
      <c r="AL1263" s="37"/>
      <c r="AM1263" s="37"/>
      <c r="AN1263" s="37"/>
      <c r="AO1263" s="38"/>
      <c r="AP1263" s="5"/>
      <c r="AQ1263" s="5"/>
      <c r="AU1263" s="4"/>
      <c r="AY1263" s="4"/>
      <c r="AZ1263" s="37"/>
      <c r="BA1263" s="37"/>
      <c r="BB1263" s="37"/>
      <c r="BC1263" s="39"/>
      <c r="BD1263" s="37"/>
      <c r="BG1263" s="4"/>
      <c r="BK1263" s="4"/>
      <c r="BL1263" s="37"/>
      <c r="BM1263" s="37"/>
      <c r="BN1263" s="37"/>
      <c r="BO1263" s="39"/>
      <c r="BP1263" s="37"/>
      <c r="BQ1263" s="37"/>
      <c r="BR1263" s="37"/>
      <c r="BS1263" s="31"/>
    </row>
    <row r="1264" spans="8:71" s="2" customFormat="1" x14ac:dyDescent="0.2">
      <c r="H1264" s="5"/>
      <c r="M1264" s="64"/>
      <c r="Q1264" s="64"/>
      <c r="R1264" s="37"/>
      <c r="S1264" s="37"/>
      <c r="T1264" s="37"/>
      <c r="U1264" s="63"/>
      <c r="V1264" s="37"/>
      <c r="Y1264" s="5"/>
      <c r="AC1264" s="5"/>
      <c r="AG1264" s="5"/>
      <c r="AK1264" s="5"/>
      <c r="AL1264" s="37"/>
      <c r="AM1264" s="37"/>
      <c r="AN1264" s="37"/>
      <c r="AO1264" s="38"/>
      <c r="AP1264" s="5"/>
      <c r="AQ1264" s="5"/>
      <c r="AU1264" s="4"/>
      <c r="AY1264" s="4"/>
      <c r="AZ1264" s="37"/>
      <c r="BA1264" s="37"/>
      <c r="BB1264" s="37"/>
      <c r="BC1264" s="39"/>
      <c r="BD1264" s="37"/>
      <c r="BG1264" s="4"/>
      <c r="BK1264" s="4"/>
      <c r="BL1264" s="37"/>
      <c r="BM1264" s="37"/>
      <c r="BN1264" s="37"/>
      <c r="BO1264" s="39"/>
      <c r="BP1264" s="37"/>
      <c r="BQ1264" s="37"/>
      <c r="BR1264" s="37"/>
      <c r="BS1264" s="31"/>
    </row>
    <row r="1265" spans="8:71" s="2" customFormat="1" x14ac:dyDescent="0.2">
      <c r="H1265" s="5"/>
      <c r="M1265" s="64"/>
      <c r="Q1265" s="64"/>
      <c r="R1265" s="37"/>
      <c r="S1265" s="37"/>
      <c r="T1265" s="37"/>
      <c r="U1265" s="63"/>
      <c r="V1265" s="37"/>
      <c r="Y1265" s="5"/>
      <c r="AC1265" s="5"/>
      <c r="AG1265" s="5"/>
      <c r="AK1265" s="5"/>
      <c r="AL1265" s="37"/>
      <c r="AM1265" s="37"/>
      <c r="AN1265" s="37"/>
      <c r="AO1265" s="38"/>
      <c r="AP1265" s="5"/>
      <c r="AQ1265" s="5"/>
      <c r="AU1265" s="4"/>
      <c r="AY1265" s="4"/>
      <c r="AZ1265" s="37"/>
      <c r="BA1265" s="37"/>
      <c r="BB1265" s="37"/>
      <c r="BC1265" s="39"/>
      <c r="BD1265" s="37"/>
      <c r="BG1265" s="4"/>
      <c r="BK1265" s="4"/>
      <c r="BL1265" s="37"/>
      <c r="BM1265" s="37"/>
      <c r="BN1265" s="37"/>
      <c r="BO1265" s="39"/>
      <c r="BP1265" s="37"/>
      <c r="BQ1265" s="37"/>
      <c r="BR1265" s="37"/>
      <c r="BS1265" s="31"/>
    </row>
    <row r="1266" spans="8:71" s="2" customFormat="1" x14ac:dyDescent="0.2">
      <c r="H1266" s="5"/>
      <c r="M1266" s="64"/>
      <c r="Q1266" s="64"/>
      <c r="R1266" s="37"/>
      <c r="S1266" s="37"/>
      <c r="T1266" s="37"/>
      <c r="U1266" s="63"/>
      <c r="V1266" s="37"/>
      <c r="Y1266" s="5"/>
      <c r="AC1266" s="5"/>
      <c r="AG1266" s="5"/>
      <c r="AK1266" s="5"/>
      <c r="AL1266" s="37"/>
      <c r="AM1266" s="37"/>
      <c r="AN1266" s="37"/>
      <c r="AO1266" s="38"/>
      <c r="AP1266" s="5"/>
      <c r="AQ1266" s="5"/>
      <c r="AU1266" s="4"/>
      <c r="AY1266" s="4"/>
      <c r="AZ1266" s="37"/>
      <c r="BA1266" s="37"/>
      <c r="BB1266" s="37"/>
      <c r="BC1266" s="39"/>
      <c r="BD1266" s="37"/>
      <c r="BG1266" s="4"/>
      <c r="BK1266" s="4"/>
      <c r="BL1266" s="37"/>
      <c r="BM1266" s="37"/>
      <c r="BN1266" s="37"/>
      <c r="BO1266" s="39"/>
      <c r="BP1266" s="37"/>
      <c r="BQ1266" s="37"/>
      <c r="BR1266" s="37"/>
      <c r="BS1266" s="31"/>
    </row>
    <row r="1267" spans="8:71" s="2" customFormat="1" x14ac:dyDescent="0.2">
      <c r="H1267" s="5"/>
      <c r="M1267" s="64"/>
      <c r="Q1267" s="64"/>
      <c r="R1267" s="37"/>
      <c r="S1267" s="37"/>
      <c r="T1267" s="37"/>
      <c r="U1267" s="63"/>
      <c r="V1267" s="37"/>
      <c r="Y1267" s="5"/>
      <c r="AC1267" s="5"/>
      <c r="AG1267" s="5"/>
      <c r="AK1267" s="5"/>
      <c r="AL1267" s="37"/>
      <c r="AM1267" s="37"/>
      <c r="AN1267" s="37"/>
      <c r="AO1267" s="38"/>
      <c r="AP1267" s="5"/>
      <c r="AQ1267" s="5"/>
      <c r="AU1267" s="4"/>
      <c r="AY1267" s="4"/>
      <c r="AZ1267" s="37"/>
      <c r="BA1267" s="37"/>
      <c r="BB1267" s="37"/>
      <c r="BC1267" s="39"/>
      <c r="BD1267" s="37"/>
      <c r="BG1267" s="4"/>
      <c r="BK1267" s="4"/>
      <c r="BL1267" s="37"/>
      <c r="BM1267" s="37"/>
      <c r="BN1267" s="37"/>
      <c r="BO1267" s="39"/>
      <c r="BP1267" s="37"/>
      <c r="BQ1267" s="37"/>
      <c r="BR1267" s="37"/>
      <c r="BS1267" s="31"/>
    </row>
    <row r="1268" spans="8:71" s="2" customFormat="1" x14ac:dyDescent="0.2">
      <c r="H1268" s="5"/>
      <c r="M1268" s="64"/>
      <c r="Q1268" s="64"/>
      <c r="R1268" s="37"/>
      <c r="S1268" s="37"/>
      <c r="T1268" s="37"/>
      <c r="U1268" s="63"/>
      <c r="V1268" s="37"/>
      <c r="Y1268" s="5"/>
      <c r="AC1268" s="5"/>
      <c r="AG1268" s="5"/>
      <c r="AK1268" s="5"/>
      <c r="AL1268" s="37"/>
      <c r="AM1268" s="37"/>
      <c r="AN1268" s="37"/>
      <c r="AO1268" s="38"/>
      <c r="AP1268" s="5"/>
      <c r="AQ1268" s="5"/>
      <c r="AU1268" s="4"/>
      <c r="AY1268" s="4"/>
      <c r="AZ1268" s="37"/>
      <c r="BA1268" s="37"/>
      <c r="BB1268" s="37"/>
      <c r="BC1268" s="39"/>
      <c r="BD1268" s="37"/>
      <c r="BG1268" s="4"/>
      <c r="BK1268" s="4"/>
      <c r="BL1268" s="37"/>
      <c r="BM1268" s="37"/>
      <c r="BN1268" s="37"/>
      <c r="BO1268" s="39"/>
      <c r="BP1268" s="37"/>
      <c r="BQ1268" s="37"/>
      <c r="BR1268" s="37"/>
      <c r="BS1268" s="31"/>
    </row>
    <row r="1269" spans="8:71" s="2" customFormat="1" x14ac:dyDescent="0.2">
      <c r="H1269" s="5"/>
      <c r="M1269" s="64"/>
      <c r="Q1269" s="64"/>
      <c r="R1269" s="37"/>
      <c r="S1269" s="37"/>
      <c r="T1269" s="37"/>
      <c r="U1269" s="63"/>
      <c r="V1269" s="37"/>
      <c r="Y1269" s="5"/>
      <c r="AC1269" s="5"/>
      <c r="AG1269" s="5"/>
      <c r="AK1269" s="5"/>
      <c r="AL1269" s="37"/>
      <c r="AM1269" s="37"/>
      <c r="AN1269" s="37"/>
      <c r="AO1269" s="38"/>
      <c r="AP1269" s="5"/>
      <c r="AQ1269" s="5"/>
      <c r="AU1269" s="4"/>
      <c r="AY1269" s="4"/>
      <c r="AZ1269" s="37"/>
      <c r="BA1269" s="37"/>
      <c r="BB1269" s="37"/>
      <c r="BC1269" s="39"/>
      <c r="BD1269" s="37"/>
      <c r="BG1269" s="4"/>
      <c r="BK1269" s="4"/>
      <c r="BL1269" s="37"/>
      <c r="BM1269" s="37"/>
      <c r="BN1269" s="37"/>
      <c r="BO1269" s="39"/>
      <c r="BP1269" s="37"/>
      <c r="BQ1269" s="37"/>
      <c r="BR1269" s="37"/>
      <c r="BS1269" s="31"/>
    </row>
    <row r="1270" spans="8:71" s="2" customFormat="1" x14ac:dyDescent="0.2">
      <c r="H1270" s="5"/>
      <c r="M1270" s="64"/>
      <c r="Q1270" s="64"/>
      <c r="R1270" s="37"/>
      <c r="S1270" s="37"/>
      <c r="T1270" s="37"/>
      <c r="U1270" s="63"/>
      <c r="V1270" s="37"/>
      <c r="Y1270" s="5"/>
      <c r="AC1270" s="5"/>
      <c r="AG1270" s="5"/>
      <c r="AK1270" s="5"/>
      <c r="AL1270" s="37"/>
      <c r="AM1270" s="37"/>
      <c r="AN1270" s="37"/>
      <c r="AO1270" s="38"/>
      <c r="AP1270" s="5"/>
      <c r="AQ1270" s="5"/>
      <c r="AU1270" s="4"/>
      <c r="AY1270" s="4"/>
      <c r="AZ1270" s="37"/>
      <c r="BA1270" s="37"/>
      <c r="BB1270" s="37"/>
      <c r="BC1270" s="39"/>
      <c r="BD1270" s="37"/>
      <c r="BG1270" s="4"/>
      <c r="BK1270" s="4"/>
      <c r="BL1270" s="37"/>
      <c r="BM1270" s="37"/>
      <c r="BN1270" s="37"/>
      <c r="BO1270" s="39"/>
      <c r="BP1270" s="37"/>
      <c r="BQ1270" s="37"/>
      <c r="BR1270" s="37"/>
      <c r="BS1270" s="31"/>
    </row>
    <row r="1271" spans="8:71" s="2" customFormat="1" x14ac:dyDescent="0.2">
      <c r="H1271" s="5"/>
      <c r="M1271" s="64"/>
      <c r="Q1271" s="64"/>
      <c r="R1271" s="37"/>
      <c r="S1271" s="37"/>
      <c r="T1271" s="37"/>
      <c r="U1271" s="63"/>
      <c r="V1271" s="37"/>
      <c r="Y1271" s="5"/>
      <c r="AC1271" s="5"/>
      <c r="AG1271" s="5"/>
      <c r="AK1271" s="5"/>
      <c r="AL1271" s="37"/>
      <c r="AM1271" s="37"/>
      <c r="AN1271" s="37"/>
      <c r="AO1271" s="38"/>
      <c r="AP1271" s="5"/>
      <c r="AQ1271" s="5"/>
      <c r="AU1271" s="4"/>
      <c r="AY1271" s="4"/>
      <c r="AZ1271" s="37"/>
      <c r="BA1271" s="37"/>
      <c r="BB1271" s="37"/>
      <c r="BC1271" s="39"/>
      <c r="BD1271" s="37"/>
      <c r="BG1271" s="4"/>
      <c r="BK1271" s="4"/>
      <c r="BL1271" s="37"/>
      <c r="BM1271" s="37"/>
      <c r="BN1271" s="37"/>
      <c r="BO1271" s="39"/>
      <c r="BP1271" s="37"/>
      <c r="BQ1271" s="37"/>
      <c r="BR1271" s="37"/>
      <c r="BS1271" s="31"/>
    </row>
    <row r="1272" spans="8:71" s="2" customFormat="1" x14ac:dyDescent="0.2">
      <c r="H1272" s="5"/>
      <c r="M1272" s="64"/>
      <c r="Q1272" s="64"/>
      <c r="R1272" s="37"/>
      <c r="S1272" s="37"/>
      <c r="T1272" s="37"/>
      <c r="U1272" s="63"/>
      <c r="V1272" s="37"/>
      <c r="Y1272" s="5"/>
      <c r="AC1272" s="5"/>
      <c r="AG1272" s="5"/>
      <c r="AK1272" s="5"/>
      <c r="AL1272" s="37"/>
      <c r="AM1272" s="37"/>
      <c r="AN1272" s="37"/>
      <c r="AO1272" s="38"/>
      <c r="AP1272" s="5"/>
      <c r="AQ1272" s="5"/>
      <c r="AU1272" s="4"/>
      <c r="AY1272" s="4"/>
      <c r="AZ1272" s="37"/>
      <c r="BA1272" s="37"/>
      <c r="BB1272" s="37"/>
      <c r="BC1272" s="39"/>
      <c r="BD1272" s="37"/>
      <c r="BG1272" s="4"/>
      <c r="BK1272" s="4"/>
      <c r="BL1272" s="37"/>
      <c r="BM1272" s="37"/>
      <c r="BN1272" s="37"/>
      <c r="BO1272" s="39"/>
      <c r="BP1272" s="37"/>
      <c r="BQ1272" s="37"/>
      <c r="BR1272" s="37"/>
      <c r="BS1272" s="31"/>
    </row>
    <row r="1273" spans="8:71" s="2" customFormat="1" x14ac:dyDescent="0.2">
      <c r="H1273" s="5"/>
      <c r="M1273" s="64"/>
      <c r="Q1273" s="64"/>
      <c r="R1273" s="37"/>
      <c r="S1273" s="37"/>
      <c r="T1273" s="37"/>
      <c r="U1273" s="63"/>
      <c r="V1273" s="37"/>
      <c r="Y1273" s="5"/>
      <c r="AC1273" s="5"/>
      <c r="AG1273" s="5"/>
      <c r="AK1273" s="5"/>
      <c r="AL1273" s="37"/>
      <c r="AM1273" s="37"/>
      <c r="AN1273" s="37"/>
      <c r="AO1273" s="38"/>
      <c r="AP1273" s="5"/>
      <c r="AQ1273" s="5"/>
      <c r="AU1273" s="4"/>
      <c r="AY1273" s="4"/>
      <c r="AZ1273" s="37"/>
      <c r="BA1273" s="37"/>
      <c r="BB1273" s="37"/>
      <c r="BC1273" s="39"/>
      <c r="BD1273" s="37"/>
      <c r="BG1273" s="4"/>
      <c r="BK1273" s="4"/>
      <c r="BL1273" s="37"/>
      <c r="BM1273" s="37"/>
      <c r="BN1273" s="37"/>
      <c r="BO1273" s="39"/>
      <c r="BP1273" s="37"/>
      <c r="BQ1273" s="37"/>
      <c r="BR1273" s="37"/>
      <c r="BS1273" s="31"/>
    </row>
    <row r="1274" spans="8:71" s="2" customFormat="1" x14ac:dyDescent="0.2">
      <c r="H1274" s="5"/>
      <c r="M1274" s="64"/>
      <c r="Q1274" s="64"/>
      <c r="R1274" s="37"/>
      <c r="S1274" s="37"/>
      <c r="T1274" s="37"/>
      <c r="U1274" s="63"/>
      <c r="V1274" s="37"/>
      <c r="Y1274" s="5"/>
      <c r="AC1274" s="5"/>
      <c r="AG1274" s="5"/>
      <c r="AK1274" s="5"/>
      <c r="AL1274" s="37"/>
      <c r="AM1274" s="37"/>
      <c r="AN1274" s="37"/>
      <c r="AO1274" s="38"/>
      <c r="AP1274" s="5"/>
      <c r="AQ1274" s="5"/>
      <c r="AU1274" s="4"/>
      <c r="AY1274" s="4"/>
      <c r="AZ1274" s="37"/>
      <c r="BA1274" s="37"/>
      <c r="BB1274" s="37"/>
      <c r="BC1274" s="39"/>
      <c r="BD1274" s="37"/>
      <c r="BG1274" s="4"/>
      <c r="BK1274" s="4"/>
      <c r="BL1274" s="37"/>
      <c r="BM1274" s="37"/>
      <c r="BN1274" s="37"/>
      <c r="BO1274" s="39"/>
      <c r="BP1274" s="37"/>
      <c r="BQ1274" s="37"/>
      <c r="BR1274" s="37"/>
      <c r="BS1274" s="31"/>
    </row>
    <row r="1275" spans="8:71" s="2" customFormat="1" x14ac:dyDescent="0.2">
      <c r="H1275" s="5"/>
      <c r="M1275" s="64"/>
      <c r="Q1275" s="64"/>
      <c r="R1275" s="37"/>
      <c r="S1275" s="37"/>
      <c r="T1275" s="37"/>
      <c r="U1275" s="63"/>
      <c r="V1275" s="37"/>
      <c r="Y1275" s="5"/>
      <c r="AC1275" s="5"/>
      <c r="AG1275" s="5"/>
      <c r="AK1275" s="5"/>
      <c r="AL1275" s="37"/>
      <c r="AM1275" s="37"/>
      <c r="AN1275" s="37"/>
      <c r="AO1275" s="38"/>
      <c r="AP1275" s="5"/>
      <c r="AQ1275" s="5"/>
      <c r="AU1275" s="4"/>
      <c r="AY1275" s="4"/>
      <c r="AZ1275" s="37"/>
      <c r="BA1275" s="37"/>
      <c r="BB1275" s="37"/>
      <c r="BC1275" s="39"/>
      <c r="BD1275" s="37"/>
      <c r="BG1275" s="4"/>
      <c r="BK1275" s="4"/>
      <c r="BL1275" s="37"/>
      <c r="BM1275" s="37"/>
      <c r="BN1275" s="37"/>
      <c r="BO1275" s="39"/>
      <c r="BP1275" s="37"/>
      <c r="BQ1275" s="37"/>
      <c r="BR1275" s="37"/>
      <c r="BS1275" s="31"/>
    </row>
    <row r="1276" spans="8:71" s="2" customFormat="1" x14ac:dyDescent="0.2">
      <c r="H1276" s="5"/>
      <c r="M1276" s="64"/>
      <c r="Q1276" s="64"/>
      <c r="R1276" s="37"/>
      <c r="S1276" s="37"/>
      <c r="T1276" s="37"/>
      <c r="U1276" s="63"/>
      <c r="V1276" s="37"/>
      <c r="Y1276" s="5"/>
      <c r="AC1276" s="5"/>
      <c r="AG1276" s="5"/>
      <c r="AK1276" s="5"/>
      <c r="AL1276" s="37"/>
      <c r="AM1276" s="37"/>
      <c r="AN1276" s="37"/>
      <c r="AO1276" s="38"/>
      <c r="AP1276" s="5"/>
      <c r="AQ1276" s="5"/>
      <c r="AU1276" s="4"/>
      <c r="AY1276" s="4"/>
      <c r="AZ1276" s="37"/>
      <c r="BA1276" s="37"/>
      <c r="BB1276" s="37"/>
      <c r="BC1276" s="39"/>
      <c r="BD1276" s="37"/>
      <c r="BG1276" s="4"/>
      <c r="BK1276" s="4"/>
      <c r="BL1276" s="37"/>
      <c r="BM1276" s="37"/>
      <c r="BN1276" s="37"/>
      <c r="BO1276" s="39"/>
      <c r="BP1276" s="37"/>
      <c r="BQ1276" s="37"/>
      <c r="BR1276" s="37"/>
      <c r="BS1276" s="31"/>
    </row>
    <row r="1277" spans="8:71" s="2" customFormat="1" x14ac:dyDescent="0.2">
      <c r="H1277" s="5"/>
      <c r="M1277" s="64"/>
      <c r="Q1277" s="64"/>
      <c r="R1277" s="37"/>
      <c r="S1277" s="37"/>
      <c r="T1277" s="37"/>
      <c r="U1277" s="63"/>
      <c r="V1277" s="37"/>
      <c r="Y1277" s="5"/>
      <c r="AC1277" s="5"/>
      <c r="AG1277" s="5"/>
      <c r="AK1277" s="5"/>
      <c r="AL1277" s="37"/>
      <c r="AM1277" s="37"/>
      <c r="AN1277" s="37"/>
      <c r="AO1277" s="38"/>
      <c r="AP1277" s="5"/>
      <c r="AQ1277" s="5"/>
      <c r="AU1277" s="4"/>
      <c r="AY1277" s="4"/>
      <c r="AZ1277" s="37"/>
      <c r="BA1277" s="37"/>
      <c r="BB1277" s="37"/>
      <c r="BC1277" s="39"/>
      <c r="BD1277" s="37"/>
      <c r="BG1277" s="4"/>
      <c r="BK1277" s="4"/>
      <c r="BL1277" s="37"/>
      <c r="BM1277" s="37"/>
      <c r="BN1277" s="37"/>
      <c r="BO1277" s="39"/>
      <c r="BP1277" s="37"/>
      <c r="BQ1277" s="37"/>
      <c r="BR1277" s="37"/>
      <c r="BS1277" s="31"/>
    </row>
    <row r="1278" spans="8:71" s="2" customFormat="1" x14ac:dyDescent="0.2">
      <c r="H1278" s="5"/>
      <c r="M1278" s="64"/>
      <c r="Q1278" s="64"/>
      <c r="R1278" s="37"/>
      <c r="S1278" s="37"/>
      <c r="T1278" s="37"/>
      <c r="U1278" s="63"/>
      <c r="V1278" s="37"/>
      <c r="Y1278" s="5"/>
      <c r="AC1278" s="5"/>
      <c r="AG1278" s="5"/>
      <c r="AK1278" s="5"/>
      <c r="AL1278" s="37"/>
      <c r="AM1278" s="37"/>
      <c r="AN1278" s="37"/>
      <c r="AO1278" s="38"/>
      <c r="AP1278" s="5"/>
      <c r="AQ1278" s="5"/>
      <c r="AU1278" s="4"/>
      <c r="AY1278" s="4"/>
      <c r="AZ1278" s="37"/>
      <c r="BA1278" s="37"/>
      <c r="BB1278" s="37"/>
      <c r="BC1278" s="39"/>
      <c r="BD1278" s="37"/>
      <c r="BG1278" s="4"/>
      <c r="BK1278" s="4"/>
      <c r="BL1278" s="37"/>
      <c r="BM1278" s="37"/>
      <c r="BN1278" s="37"/>
      <c r="BO1278" s="39"/>
      <c r="BP1278" s="37"/>
      <c r="BQ1278" s="37"/>
      <c r="BR1278" s="37"/>
      <c r="BS1278" s="31"/>
    </row>
    <row r="1279" spans="8:71" s="2" customFormat="1" x14ac:dyDescent="0.2">
      <c r="H1279" s="5"/>
      <c r="M1279" s="64"/>
      <c r="Q1279" s="64"/>
      <c r="R1279" s="37"/>
      <c r="S1279" s="37"/>
      <c r="T1279" s="37"/>
      <c r="U1279" s="63"/>
      <c r="V1279" s="37"/>
      <c r="Y1279" s="5"/>
      <c r="AC1279" s="5"/>
      <c r="AG1279" s="5"/>
      <c r="AK1279" s="5"/>
      <c r="AL1279" s="37"/>
      <c r="AM1279" s="37"/>
      <c r="AN1279" s="37"/>
      <c r="AO1279" s="38"/>
      <c r="AP1279" s="5"/>
      <c r="AQ1279" s="5"/>
      <c r="AU1279" s="4"/>
      <c r="AY1279" s="4"/>
      <c r="AZ1279" s="37"/>
      <c r="BA1279" s="37"/>
      <c r="BB1279" s="37"/>
      <c r="BC1279" s="39"/>
      <c r="BD1279" s="37"/>
      <c r="BG1279" s="4"/>
      <c r="BK1279" s="4"/>
      <c r="BL1279" s="37"/>
      <c r="BM1279" s="37"/>
      <c r="BN1279" s="37"/>
      <c r="BO1279" s="39"/>
      <c r="BP1279" s="37"/>
      <c r="BQ1279" s="37"/>
      <c r="BR1279" s="37"/>
      <c r="BS1279" s="31"/>
    </row>
    <row r="1280" spans="8:71" s="2" customFormat="1" x14ac:dyDescent="0.2">
      <c r="H1280" s="5"/>
      <c r="M1280" s="64"/>
      <c r="Q1280" s="64"/>
      <c r="R1280" s="37"/>
      <c r="S1280" s="37"/>
      <c r="T1280" s="37"/>
      <c r="U1280" s="63"/>
      <c r="V1280" s="37"/>
      <c r="Y1280" s="5"/>
      <c r="AC1280" s="5"/>
      <c r="AG1280" s="5"/>
      <c r="AK1280" s="5"/>
      <c r="AL1280" s="37"/>
      <c r="AM1280" s="37"/>
      <c r="AN1280" s="37"/>
      <c r="AO1280" s="38"/>
      <c r="AP1280" s="5"/>
      <c r="AQ1280" s="5"/>
      <c r="AU1280" s="4"/>
      <c r="AY1280" s="4"/>
      <c r="AZ1280" s="37"/>
      <c r="BA1280" s="37"/>
      <c r="BB1280" s="37"/>
      <c r="BC1280" s="39"/>
      <c r="BD1280" s="37"/>
      <c r="BG1280" s="4"/>
      <c r="BK1280" s="4"/>
      <c r="BL1280" s="37"/>
      <c r="BM1280" s="37"/>
      <c r="BN1280" s="37"/>
      <c r="BO1280" s="39"/>
      <c r="BP1280" s="37"/>
      <c r="BQ1280" s="37"/>
      <c r="BR1280" s="37"/>
      <c r="BS1280" s="31"/>
    </row>
    <row r="1281" spans="8:71" s="2" customFormat="1" x14ac:dyDescent="0.2">
      <c r="H1281" s="5"/>
      <c r="M1281" s="64"/>
      <c r="Q1281" s="64"/>
      <c r="R1281" s="37"/>
      <c r="S1281" s="37"/>
      <c r="T1281" s="37"/>
      <c r="U1281" s="63"/>
      <c r="V1281" s="37"/>
      <c r="Y1281" s="5"/>
      <c r="AC1281" s="5"/>
      <c r="AG1281" s="5"/>
      <c r="AK1281" s="5"/>
      <c r="AL1281" s="37"/>
      <c r="AM1281" s="37"/>
      <c r="AN1281" s="37"/>
      <c r="AO1281" s="38"/>
      <c r="AP1281" s="5"/>
      <c r="AQ1281" s="5"/>
      <c r="AU1281" s="4"/>
      <c r="AY1281" s="4"/>
      <c r="AZ1281" s="37"/>
      <c r="BA1281" s="37"/>
      <c r="BB1281" s="37"/>
      <c r="BC1281" s="39"/>
      <c r="BD1281" s="37"/>
      <c r="BG1281" s="4"/>
      <c r="BK1281" s="4"/>
      <c r="BL1281" s="37"/>
      <c r="BM1281" s="37"/>
      <c r="BN1281" s="37"/>
      <c r="BO1281" s="39"/>
      <c r="BP1281" s="37"/>
      <c r="BQ1281" s="37"/>
      <c r="BR1281" s="37"/>
      <c r="BS1281" s="31"/>
    </row>
  </sheetData>
  <phoneticPr fontId="1" type="noConversion"/>
  <pageMargins left="0.7" right="0.7" top="0.75" bottom="0.75" header="0.3" footer="0.3"/>
  <pageSetup paperSize="9" orientation="portrait" r:id="rId1"/>
  <legacyDrawing r:id="rId2"/>
  <tableParts count="1">
    <tablePart r:id="rId3"/>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AC180-1CF3-D84B-B753-7C91760A0EE6}">
  <dimension ref="A1:HK1254"/>
  <sheetViews>
    <sheetView zoomScale="120" zoomScaleNormal="120" workbookViewId="0">
      <pane xSplit="1" topLeftCell="B1" activePane="topRight" state="frozen"/>
      <selection pane="topRight" activeCell="E5" sqref="E5"/>
    </sheetView>
  </sheetViews>
  <sheetFormatPr defaultColWidth="8.85546875" defaultRowHeight="12.75" x14ac:dyDescent="0.2"/>
  <cols>
    <col min="1" max="1" width="12.140625" style="7" customWidth="1"/>
    <col min="2" max="2" width="5.42578125" style="7" customWidth="1"/>
    <col min="3" max="3" width="9.140625" style="7" customWidth="1"/>
    <col min="4" max="5" width="41.28515625" style="7" customWidth="1"/>
    <col min="6" max="7" width="8.42578125" style="7" customWidth="1"/>
    <col min="8" max="8" width="8.42578125" style="26" customWidth="1"/>
    <col min="9" max="9" width="9.140625" style="7" customWidth="1"/>
    <col min="10" max="11" width="10" style="7" customWidth="1"/>
    <col min="12" max="12" width="10" style="29" customWidth="1"/>
    <col min="13" max="14" width="10" style="7" customWidth="1"/>
    <col min="15" max="15" width="10" style="29" customWidth="1"/>
    <col min="16" max="17" width="10" style="7" customWidth="1"/>
    <col min="18" max="18" width="10" style="32" customWidth="1"/>
    <col min="19" max="20" width="10" style="68" customWidth="1"/>
    <col min="21" max="21" width="10" style="28" customWidth="1"/>
    <col min="22" max="23" width="10" style="7" customWidth="1"/>
    <col min="24" max="24" width="10" style="26" customWidth="1"/>
    <col min="25" max="26" width="10" style="7" customWidth="1"/>
    <col min="27" max="27" width="10" style="26" customWidth="1"/>
    <col min="28" max="29" width="10" style="7" customWidth="1"/>
    <col min="30" max="30" width="10" style="26" customWidth="1"/>
    <col min="31" max="32" width="10" style="7" customWidth="1"/>
    <col min="33" max="33" width="10" style="28" customWidth="1"/>
    <col min="34" max="35" width="10" style="26" customWidth="1"/>
    <col min="36" max="37" width="10" style="7" customWidth="1"/>
    <col min="38" max="38" width="10" style="25" customWidth="1"/>
    <col min="39" max="40" width="10" style="68" customWidth="1"/>
    <col min="41" max="41" width="10" style="25" customWidth="1"/>
    <col min="42" max="43" width="10" style="7" customWidth="1"/>
    <col min="44" max="44" width="10" style="25" customWidth="1"/>
    <col min="45" max="46" width="10" style="7" customWidth="1"/>
    <col min="47" max="47" width="10" style="34" customWidth="1"/>
    <col min="48" max="49" width="10" style="7" customWidth="1"/>
    <col min="50" max="50" width="10" style="34" customWidth="1"/>
    <col min="51" max="51" width="10" style="7" customWidth="1"/>
    <col min="52" max="52" width="10" style="68" customWidth="1"/>
    <col min="53" max="53" width="10" style="25" customWidth="1"/>
    <col min="54" max="55" width="10" style="68" customWidth="1"/>
    <col min="56" max="63" width="10" style="7" customWidth="1"/>
    <col min="64" max="71" width="10" style="68" customWidth="1"/>
    <col min="72" max="72" width="125.140625" style="7" customWidth="1"/>
    <col min="73" max="16384" width="8.85546875" style="7"/>
  </cols>
  <sheetData>
    <row r="1" spans="1:219" s="9" customFormat="1" ht="64.5" thickBot="1" x14ac:dyDescent="0.25">
      <c r="A1" s="9" t="s">
        <v>0</v>
      </c>
      <c r="B1" s="8" t="s">
        <v>7</v>
      </c>
      <c r="C1" s="9" t="s">
        <v>8</v>
      </c>
      <c r="D1" s="10" t="s">
        <v>19</v>
      </c>
      <c r="E1" s="11" t="s">
        <v>150</v>
      </c>
      <c r="F1" s="12" t="s">
        <v>147</v>
      </c>
      <c r="G1" s="12" t="s">
        <v>148</v>
      </c>
      <c r="H1" s="10" t="s">
        <v>149</v>
      </c>
      <c r="I1" s="9" t="s">
        <v>1</v>
      </c>
      <c r="J1" s="67" t="s">
        <v>154</v>
      </c>
      <c r="K1" s="60" t="s">
        <v>25</v>
      </c>
      <c r="L1" s="60" t="s">
        <v>10</v>
      </c>
      <c r="M1" s="61" t="s">
        <v>21</v>
      </c>
      <c r="N1" s="60" t="s">
        <v>156</v>
      </c>
      <c r="O1" s="60" t="s">
        <v>26</v>
      </c>
      <c r="P1" s="60" t="s">
        <v>11</v>
      </c>
      <c r="Q1" s="61" t="s">
        <v>20</v>
      </c>
      <c r="R1" s="60" t="s">
        <v>157</v>
      </c>
      <c r="S1" s="60" t="s">
        <v>50</v>
      </c>
      <c r="T1" s="60" t="s">
        <v>51</v>
      </c>
      <c r="U1" s="61" t="s">
        <v>52</v>
      </c>
      <c r="V1" s="15" t="s">
        <v>158</v>
      </c>
      <c r="W1" s="15" t="s">
        <v>12</v>
      </c>
      <c r="X1" s="15" t="s">
        <v>13</v>
      </c>
      <c r="Y1" s="16" t="s">
        <v>22</v>
      </c>
      <c r="Z1" s="15" t="s">
        <v>162</v>
      </c>
      <c r="AA1" s="15" t="s">
        <v>15</v>
      </c>
      <c r="AB1" s="15" t="s">
        <v>16</v>
      </c>
      <c r="AC1" s="16" t="s">
        <v>23</v>
      </c>
      <c r="AD1" s="15" t="s">
        <v>159</v>
      </c>
      <c r="AE1" s="15" t="s">
        <v>40</v>
      </c>
      <c r="AF1" s="15" t="s">
        <v>39</v>
      </c>
      <c r="AG1" s="16" t="s">
        <v>38</v>
      </c>
      <c r="AH1" s="15" t="s">
        <v>163</v>
      </c>
      <c r="AI1" s="15" t="s">
        <v>49</v>
      </c>
      <c r="AJ1" s="15" t="s">
        <v>48</v>
      </c>
      <c r="AK1" s="16" t="s">
        <v>47</v>
      </c>
      <c r="AL1" s="15" t="s">
        <v>166</v>
      </c>
      <c r="AM1" s="15" t="s">
        <v>53</v>
      </c>
      <c r="AN1" s="15" t="s">
        <v>54</v>
      </c>
      <c r="AO1" s="16" t="s">
        <v>55</v>
      </c>
      <c r="AP1" s="16" t="s">
        <v>63</v>
      </c>
      <c r="AQ1" s="16" t="s">
        <v>64</v>
      </c>
      <c r="AR1" s="17" t="s">
        <v>160</v>
      </c>
      <c r="AS1" s="17" t="s">
        <v>14</v>
      </c>
      <c r="AT1" s="17" t="s">
        <v>27</v>
      </c>
      <c r="AU1" s="18" t="s">
        <v>28</v>
      </c>
      <c r="AV1" s="17" t="s">
        <v>164</v>
      </c>
      <c r="AW1" s="17" t="s">
        <v>17</v>
      </c>
      <c r="AX1" s="17" t="s">
        <v>18</v>
      </c>
      <c r="AY1" s="18" t="s">
        <v>24</v>
      </c>
      <c r="AZ1" s="17" t="s">
        <v>167</v>
      </c>
      <c r="BA1" s="17" t="s">
        <v>56</v>
      </c>
      <c r="BB1" s="17" t="s">
        <v>57</v>
      </c>
      <c r="BC1" s="18" t="s">
        <v>58</v>
      </c>
      <c r="BD1" s="17" t="s">
        <v>161</v>
      </c>
      <c r="BE1" s="17" t="s">
        <v>41</v>
      </c>
      <c r="BF1" s="17" t="s">
        <v>42</v>
      </c>
      <c r="BG1" s="18" t="s">
        <v>43</v>
      </c>
      <c r="BH1" s="17" t="s">
        <v>165</v>
      </c>
      <c r="BI1" s="17" t="s">
        <v>44</v>
      </c>
      <c r="BJ1" s="17" t="s">
        <v>45</v>
      </c>
      <c r="BK1" s="18" t="s">
        <v>46</v>
      </c>
      <c r="BL1" s="17" t="s">
        <v>168</v>
      </c>
      <c r="BM1" s="17" t="s">
        <v>60</v>
      </c>
      <c r="BN1" s="17" t="s">
        <v>61</v>
      </c>
      <c r="BO1" s="18" t="s">
        <v>62</v>
      </c>
      <c r="BP1" s="13" t="s">
        <v>172</v>
      </c>
      <c r="BQ1" s="13" t="s">
        <v>173</v>
      </c>
      <c r="BR1" s="13" t="s">
        <v>174</v>
      </c>
      <c r="BS1" s="14" t="s">
        <v>171</v>
      </c>
      <c r="BU1" s="35"/>
      <c r="BV1" s="35"/>
      <c r="BW1" s="35"/>
      <c r="BX1" s="35"/>
      <c r="BY1" s="35"/>
      <c r="BZ1" s="35"/>
      <c r="CA1" s="35"/>
      <c r="CB1" s="35"/>
      <c r="CC1" s="35"/>
      <c r="CD1" s="35"/>
      <c r="CE1" s="35"/>
      <c r="CF1" s="35"/>
      <c r="CG1" s="35"/>
      <c r="CH1" s="35"/>
      <c r="CI1" s="35"/>
      <c r="CJ1" s="35"/>
      <c r="CK1" s="35"/>
      <c r="CL1" s="35"/>
      <c r="CM1" s="35"/>
      <c r="CN1" s="35"/>
      <c r="CO1" s="35"/>
      <c r="CP1" s="35"/>
      <c r="CQ1" s="35"/>
      <c r="CR1" s="35"/>
      <c r="CS1" s="35"/>
      <c r="CT1" s="35"/>
      <c r="CU1" s="35"/>
      <c r="CV1" s="35"/>
      <c r="CW1" s="35"/>
      <c r="CX1" s="35"/>
      <c r="CY1" s="35"/>
      <c r="CZ1" s="35"/>
      <c r="DA1" s="35"/>
      <c r="DB1" s="35"/>
      <c r="DC1" s="35"/>
      <c r="DD1" s="35"/>
      <c r="DE1" s="35"/>
      <c r="DF1" s="35"/>
      <c r="DG1" s="35"/>
      <c r="DH1" s="35"/>
      <c r="DI1" s="35"/>
      <c r="DJ1" s="35"/>
      <c r="DK1" s="35"/>
      <c r="DL1" s="35"/>
      <c r="DM1" s="35"/>
      <c r="DN1" s="35"/>
      <c r="DO1" s="35"/>
      <c r="DP1" s="35"/>
      <c r="DQ1" s="35"/>
      <c r="DR1" s="35"/>
      <c r="DS1" s="35"/>
      <c r="DT1" s="35"/>
      <c r="DU1" s="35"/>
      <c r="DV1" s="35"/>
      <c r="DW1" s="35"/>
      <c r="DX1" s="35"/>
      <c r="DY1" s="35"/>
      <c r="DZ1" s="35"/>
      <c r="EA1" s="35"/>
      <c r="EB1" s="35"/>
      <c r="EC1" s="35"/>
      <c r="ED1" s="35"/>
      <c r="EE1" s="35"/>
      <c r="EF1" s="35"/>
      <c r="EG1" s="35"/>
      <c r="EH1" s="35"/>
      <c r="EI1" s="35"/>
      <c r="EJ1" s="35"/>
      <c r="EK1" s="35"/>
      <c r="EL1" s="35"/>
      <c r="EM1" s="35"/>
      <c r="EN1" s="35"/>
      <c r="EO1" s="35"/>
      <c r="EP1" s="35"/>
      <c r="EQ1" s="35"/>
      <c r="ER1" s="35"/>
      <c r="ES1" s="35"/>
      <c r="ET1" s="35"/>
      <c r="EU1" s="35"/>
      <c r="EV1" s="35"/>
      <c r="EW1" s="35"/>
      <c r="EX1" s="35"/>
      <c r="EY1" s="35"/>
      <c r="EZ1" s="35"/>
      <c r="FA1" s="35"/>
      <c r="FB1" s="35"/>
      <c r="FC1" s="35"/>
      <c r="FD1" s="35"/>
      <c r="FE1" s="35"/>
      <c r="FF1" s="35"/>
      <c r="FG1" s="35"/>
      <c r="FH1" s="35"/>
      <c r="FI1" s="35"/>
      <c r="FJ1" s="35"/>
      <c r="FK1" s="35"/>
      <c r="FL1" s="35"/>
      <c r="FM1" s="35"/>
      <c r="FN1" s="35"/>
      <c r="FO1" s="35"/>
      <c r="FP1" s="35"/>
      <c r="FQ1" s="35"/>
      <c r="FR1" s="35"/>
      <c r="FS1" s="35"/>
      <c r="FT1" s="35"/>
      <c r="FU1" s="35"/>
      <c r="FV1" s="35"/>
      <c r="FW1" s="35"/>
      <c r="FX1" s="35"/>
      <c r="FY1" s="35"/>
      <c r="FZ1" s="35"/>
      <c r="GA1" s="35"/>
      <c r="GB1" s="35"/>
      <c r="GC1" s="35"/>
      <c r="GD1" s="35"/>
      <c r="GE1" s="35"/>
      <c r="GF1" s="35"/>
      <c r="GG1" s="35"/>
      <c r="GH1" s="35"/>
      <c r="GI1" s="35"/>
      <c r="GJ1" s="35"/>
      <c r="GK1" s="35"/>
      <c r="GL1" s="35"/>
      <c r="GM1" s="35"/>
      <c r="GN1" s="35"/>
      <c r="GO1" s="35"/>
      <c r="GP1" s="35"/>
      <c r="GQ1" s="35"/>
      <c r="GR1" s="35"/>
      <c r="GS1" s="35"/>
      <c r="GT1" s="35"/>
      <c r="GU1" s="35"/>
      <c r="GV1" s="35"/>
      <c r="GW1" s="35"/>
      <c r="GX1" s="35"/>
      <c r="GY1" s="35"/>
      <c r="GZ1" s="35"/>
      <c r="HA1" s="35"/>
      <c r="HB1" s="35"/>
      <c r="HC1" s="35"/>
      <c r="HD1" s="35"/>
      <c r="HE1" s="35"/>
      <c r="HF1" s="35"/>
      <c r="HG1" s="35"/>
      <c r="HH1" s="35"/>
      <c r="HI1" s="35"/>
      <c r="HJ1" s="35"/>
      <c r="HK1" s="35"/>
    </row>
    <row r="2" spans="1:219" s="35" customFormat="1" ht="13.5" thickBot="1" x14ac:dyDescent="0.25">
      <c r="A2" s="58" t="s">
        <v>59</v>
      </c>
      <c r="B2" s="35">
        <f>COUNT(B5:B19)</f>
        <v>2</v>
      </c>
      <c r="C2" s="35">
        <f>COUNT(C5:C19)</f>
        <v>9</v>
      </c>
      <c r="F2" s="35">
        <f>SUM(F5:F19)</f>
        <v>710</v>
      </c>
      <c r="G2" s="35">
        <f>SUM(G5:G19)</f>
        <v>625</v>
      </c>
      <c r="H2" s="35">
        <f>SUM(H5:H19)</f>
        <v>70</v>
      </c>
      <c r="I2" s="35">
        <f>COUNT(I5:I19)</f>
        <v>15</v>
      </c>
      <c r="J2" s="35">
        <f t="shared" ref="J2:AO2" si="0">SUM(J5:J19)</f>
        <v>73</v>
      </c>
      <c r="K2" s="35">
        <f t="shared" si="0"/>
        <v>78</v>
      </c>
      <c r="L2" s="35">
        <f t="shared" si="0"/>
        <v>95</v>
      </c>
      <c r="M2" s="35">
        <f t="shared" si="0"/>
        <v>79.599999999999994</v>
      </c>
      <c r="N2" s="35">
        <f t="shared" si="0"/>
        <v>13</v>
      </c>
      <c r="O2" s="35">
        <f t="shared" si="0"/>
        <v>22</v>
      </c>
      <c r="P2" s="35">
        <f t="shared" si="0"/>
        <v>28</v>
      </c>
      <c r="Q2" s="35">
        <f t="shared" si="0"/>
        <v>21</v>
      </c>
      <c r="R2" s="35">
        <f t="shared" si="0"/>
        <v>79</v>
      </c>
      <c r="S2" s="35">
        <f t="shared" si="0"/>
        <v>80</v>
      </c>
      <c r="T2" s="35">
        <f t="shared" si="0"/>
        <v>83</v>
      </c>
      <c r="U2" s="35">
        <f t="shared" si="0"/>
        <v>100.6</v>
      </c>
      <c r="V2" s="35">
        <f t="shared" si="0"/>
        <v>263</v>
      </c>
      <c r="W2" s="35">
        <f t="shared" si="0"/>
        <v>224</v>
      </c>
      <c r="X2" s="35">
        <f t="shared" si="0"/>
        <v>183</v>
      </c>
      <c r="Y2" s="35">
        <f t="shared" si="0"/>
        <v>205</v>
      </c>
      <c r="Z2" s="35">
        <f t="shared" si="0"/>
        <v>40</v>
      </c>
      <c r="AA2" s="35">
        <f t="shared" si="0"/>
        <v>1</v>
      </c>
      <c r="AB2" s="35">
        <f t="shared" si="0"/>
        <v>1</v>
      </c>
      <c r="AC2" s="35">
        <f>SUM(AC5:AC19)</f>
        <v>0</v>
      </c>
      <c r="AD2" s="35">
        <f t="shared" si="0"/>
        <v>347</v>
      </c>
      <c r="AE2" s="35">
        <f>SUM(AE5:AE19)</f>
        <v>703</v>
      </c>
      <c r="AF2" s="35">
        <f>SUM(AF5:AF19)</f>
        <v>533</v>
      </c>
      <c r="AG2" s="35">
        <f>SUM(AG5:AG19)</f>
        <v>501</v>
      </c>
      <c r="AH2" s="35">
        <f t="shared" si="0"/>
        <v>0</v>
      </c>
      <c r="AI2" s="35">
        <f t="shared" si="0"/>
        <v>1</v>
      </c>
      <c r="AJ2" s="35">
        <f t="shared" si="0"/>
        <v>2</v>
      </c>
      <c r="AK2" s="35">
        <f t="shared" si="0"/>
        <v>1</v>
      </c>
      <c r="AL2" s="35">
        <f t="shared" si="0"/>
        <v>585</v>
      </c>
      <c r="AM2" s="35">
        <f t="shared" si="0"/>
        <v>669</v>
      </c>
      <c r="AN2" s="35">
        <f t="shared" si="0"/>
        <v>566</v>
      </c>
      <c r="AO2" s="35">
        <f t="shared" si="0"/>
        <v>707</v>
      </c>
      <c r="AP2" s="35">
        <f t="shared" ref="AP2:BS2" si="1">SUM(AP5:AP19)</f>
        <v>363</v>
      </c>
      <c r="AQ2" s="35">
        <f t="shared" si="1"/>
        <v>316</v>
      </c>
      <c r="AR2" s="35">
        <f t="shared" si="1"/>
        <v>302</v>
      </c>
      <c r="AS2" s="35">
        <f t="shared" si="1"/>
        <v>353</v>
      </c>
      <c r="AT2" s="35">
        <f t="shared" si="1"/>
        <v>409</v>
      </c>
      <c r="AU2" s="35">
        <f t="shared" si="1"/>
        <v>381</v>
      </c>
      <c r="AV2" s="35">
        <f t="shared" si="1"/>
        <v>8</v>
      </c>
      <c r="AW2" s="35">
        <f t="shared" si="1"/>
        <v>13</v>
      </c>
      <c r="AX2" s="35">
        <f t="shared" si="1"/>
        <v>13</v>
      </c>
      <c r="AY2" s="35">
        <f t="shared" si="1"/>
        <v>15</v>
      </c>
      <c r="AZ2" s="35">
        <f t="shared" si="1"/>
        <v>198</v>
      </c>
      <c r="BA2" s="35">
        <f t="shared" si="1"/>
        <v>253</v>
      </c>
      <c r="BB2" s="35">
        <f t="shared" si="1"/>
        <v>314</v>
      </c>
      <c r="BC2" s="35">
        <f t="shared" si="1"/>
        <v>396</v>
      </c>
      <c r="BD2" s="35">
        <f t="shared" si="1"/>
        <v>117</v>
      </c>
      <c r="BE2" s="35">
        <f t="shared" si="1"/>
        <v>139</v>
      </c>
      <c r="BF2" s="35">
        <f t="shared" si="1"/>
        <v>161</v>
      </c>
      <c r="BG2" s="35">
        <f t="shared" si="1"/>
        <v>148</v>
      </c>
      <c r="BH2" s="35">
        <f t="shared" si="1"/>
        <v>13</v>
      </c>
      <c r="BI2" s="35">
        <f t="shared" si="1"/>
        <v>13</v>
      </c>
      <c r="BJ2" s="35">
        <f t="shared" si="1"/>
        <v>9</v>
      </c>
      <c r="BK2" s="35">
        <f t="shared" si="1"/>
        <v>6</v>
      </c>
      <c r="BL2" s="35">
        <f t="shared" si="1"/>
        <v>122</v>
      </c>
      <c r="BM2" s="35">
        <f t="shared" si="1"/>
        <v>140</v>
      </c>
      <c r="BN2" s="35">
        <f t="shared" si="1"/>
        <v>151</v>
      </c>
      <c r="BO2" s="35">
        <f t="shared" si="1"/>
        <v>154</v>
      </c>
      <c r="BP2" s="35">
        <f t="shared" si="1"/>
        <v>905</v>
      </c>
      <c r="BQ2" s="35">
        <f t="shared" si="1"/>
        <v>1062</v>
      </c>
      <c r="BR2" s="35">
        <f t="shared" si="1"/>
        <v>1031</v>
      </c>
      <c r="BS2" s="21">
        <f t="shared" si="1"/>
        <v>1257</v>
      </c>
    </row>
    <row r="3" spans="1:219" s="55" customFormat="1" x14ac:dyDescent="0.2">
      <c r="A3" s="54" t="s">
        <v>175</v>
      </c>
      <c r="C3" s="36"/>
      <c r="F3" s="69">
        <f>AVERAGE(F5:F48)</f>
        <v>47.333333333333336</v>
      </c>
      <c r="G3" s="69">
        <f t="shared" ref="G3:L3" si="2">AVERAGE(G5:G48)</f>
        <v>52.083333333333336</v>
      </c>
      <c r="H3" s="135">
        <f t="shared" si="2"/>
        <v>35</v>
      </c>
      <c r="I3" s="106">
        <f t="shared" si="2"/>
        <v>1</v>
      </c>
      <c r="J3" s="69">
        <f t="shared" si="2"/>
        <v>6.6363636363636367</v>
      </c>
      <c r="K3" s="69">
        <f t="shared" si="2"/>
        <v>5.2</v>
      </c>
      <c r="L3" s="69">
        <f t="shared" si="2"/>
        <v>6.7857142857142856</v>
      </c>
      <c r="M3" s="138">
        <f>AVERAGE(M5:M48)</f>
        <v>6.1230769230769226</v>
      </c>
      <c r="N3" s="69">
        <f t="shared" ref="N3:BS3" si="3">AVERAGE(N5:N48)</f>
        <v>1.625</v>
      </c>
      <c r="O3" s="69">
        <f t="shared" si="3"/>
        <v>2.2000000000000002</v>
      </c>
      <c r="P3" s="69">
        <f t="shared" si="3"/>
        <v>2.3333333333333335</v>
      </c>
      <c r="Q3" s="138">
        <f t="shared" si="3"/>
        <v>1.9090909090909092</v>
      </c>
      <c r="R3" s="69">
        <f t="shared" si="3"/>
        <v>4.9375</v>
      </c>
      <c r="S3" s="69">
        <f t="shared" si="3"/>
        <v>5.333333333333333</v>
      </c>
      <c r="T3" s="69">
        <f t="shared" si="3"/>
        <v>5.5333333333333332</v>
      </c>
      <c r="U3" s="138">
        <f t="shared" si="3"/>
        <v>6.7066666666666661</v>
      </c>
      <c r="V3" s="69">
        <f t="shared" si="3"/>
        <v>43.833333333333336</v>
      </c>
      <c r="W3" s="69">
        <f t="shared" si="3"/>
        <v>32</v>
      </c>
      <c r="X3" s="69">
        <f t="shared" si="3"/>
        <v>26.142857142857142</v>
      </c>
      <c r="Y3" s="135">
        <f t="shared" si="3"/>
        <v>34.166666666666664</v>
      </c>
      <c r="Z3" s="69">
        <f t="shared" si="3"/>
        <v>40</v>
      </c>
      <c r="AA3" s="69">
        <f t="shared" si="3"/>
        <v>1</v>
      </c>
      <c r="AB3" s="69">
        <f t="shared" si="3"/>
        <v>1</v>
      </c>
      <c r="AC3" s="135" t="e">
        <f t="shared" si="3"/>
        <v>#DIV/0!</v>
      </c>
      <c r="AD3" s="69">
        <f t="shared" si="3"/>
        <v>49.571428571428569</v>
      </c>
      <c r="AE3" s="69">
        <f t="shared" si="3"/>
        <v>54.07692307692308</v>
      </c>
      <c r="AF3" s="69">
        <f t="shared" si="3"/>
        <v>35.533333333333331</v>
      </c>
      <c r="AG3" s="135">
        <f t="shared" si="3"/>
        <v>38.53846153846154</v>
      </c>
      <c r="AH3" s="69">
        <f t="shared" si="3"/>
        <v>0</v>
      </c>
      <c r="AI3" s="69">
        <f t="shared" si="3"/>
        <v>1</v>
      </c>
      <c r="AJ3" s="69">
        <f t="shared" si="3"/>
        <v>1</v>
      </c>
      <c r="AK3" s="135">
        <f t="shared" si="3"/>
        <v>1</v>
      </c>
      <c r="AL3" s="69">
        <f t="shared" si="3"/>
        <v>39</v>
      </c>
      <c r="AM3" s="69">
        <f t="shared" si="3"/>
        <v>44.6</v>
      </c>
      <c r="AN3" s="69">
        <f t="shared" si="3"/>
        <v>37.733333333333334</v>
      </c>
      <c r="AO3" s="135">
        <f t="shared" si="3"/>
        <v>47.133333333333333</v>
      </c>
      <c r="AP3" s="135">
        <f t="shared" si="3"/>
        <v>33</v>
      </c>
      <c r="AQ3" s="135">
        <f t="shared" si="3"/>
        <v>52.666666666666664</v>
      </c>
      <c r="AR3" s="69">
        <f t="shared" si="3"/>
        <v>37.75</v>
      </c>
      <c r="AS3" s="69">
        <f t="shared" si="3"/>
        <v>39.222222222222221</v>
      </c>
      <c r="AT3" s="69">
        <f t="shared" si="3"/>
        <v>66.099999999999994</v>
      </c>
      <c r="AU3" s="136">
        <f t="shared" si="3"/>
        <v>52.928571428571431</v>
      </c>
      <c r="AV3" s="69">
        <f t="shared" si="3"/>
        <v>4</v>
      </c>
      <c r="AW3" s="69">
        <f t="shared" si="3"/>
        <v>6.5</v>
      </c>
      <c r="AX3" s="69">
        <f t="shared" si="3"/>
        <v>4.333333333333333</v>
      </c>
      <c r="AY3" s="136">
        <f t="shared" si="3"/>
        <v>7.5</v>
      </c>
      <c r="AZ3" s="69">
        <f t="shared" si="3"/>
        <v>13.2</v>
      </c>
      <c r="BA3" s="69">
        <f t="shared" si="3"/>
        <v>16.866666666666667</v>
      </c>
      <c r="BB3" s="69">
        <f t="shared" si="3"/>
        <v>20.933333333333334</v>
      </c>
      <c r="BC3" s="136">
        <f t="shared" si="3"/>
        <v>26.4</v>
      </c>
      <c r="BD3" s="69">
        <f t="shared" si="3"/>
        <v>13</v>
      </c>
      <c r="BE3" s="69">
        <f t="shared" si="3"/>
        <v>11.583333333333334</v>
      </c>
      <c r="BF3" s="69">
        <f t="shared" si="3"/>
        <v>13.416666666666666</v>
      </c>
      <c r="BG3" s="136">
        <f t="shared" si="3"/>
        <v>12.333333333333334</v>
      </c>
      <c r="BH3" s="69">
        <f t="shared" si="3"/>
        <v>4.333333333333333</v>
      </c>
      <c r="BI3" s="69">
        <f t="shared" si="3"/>
        <v>2.1666666666666665</v>
      </c>
      <c r="BJ3" s="69">
        <f t="shared" si="3"/>
        <v>1.5</v>
      </c>
      <c r="BK3" s="136">
        <f t="shared" si="3"/>
        <v>2</v>
      </c>
      <c r="BL3" s="69">
        <f t="shared" si="3"/>
        <v>8.1333333333333329</v>
      </c>
      <c r="BM3" s="69">
        <f t="shared" si="3"/>
        <v>9.3333333333333339</v>
      </c>
      <c r="BN3" s="69">
        <f t="shared" si="3"/>
        <v>10.066666666666666</v>
      </c>
      <c r="BO3" s="136">
        <f t="shared" si="3"/>
        <v>10.266666666666667</v>
      </c>
      <c r="BP3" s="69">
        <f t="shared" si="3"/>
        <v>60.333333333333336</v>
      </c>
      <c r="BQ3" s="69">
        <f t="shared" si="3"/>
        <v>70.8</v>
      </c>
      <c r="BR3" s="69">
        <f t="shared" si="3"/>
        <v>68.733333333333334</v>
      </c>
      <c r="BS3" s="139">
        <f t="shared" si="3"/>
        <v>83.8</v>
      </c>
    </row>
    <row r="4" spans="1:219" s="55" customFormat="1" ht="38.25" x14ac:dyDescent="0.2">
      <c r="A4" s="54"/>
      <c r="B4" s="57"/>
      <c r="C4" s="36"/>
      <c r="D4" s="145" t="s">
        <v>221</v>
      </c>
      <c r="E4" s="150"/>
      <c r="F4" s="69"/>
      <c r="G4" s="69"/>
      <c r="H4" s="135"/>
      <c r="I4" s="106"/>
      <c r="J4" s="69"/>
      <c r="K4" s="69"/>
      <c r="L4" s="69"/>
      <c r="M4" s="138"/>
      <c r="N4" s="69"/>
      <c r="O4" s="69"/>
      <c r="P4" s="69"/>
      <c r="Q4" s="138">
        <f>Table13[[#This Row],[F/T Staff 2019/20]]+Table13[[#This Row],[P/T Staff 2019/20]]</f>
        <v>0</v>
      </c>
      <c r="R4" s="69">
        <f>Table13[[#This Row],[F/T Staff 2020/21]]+Table13[[#This Row],[P/T Staff 2020/21]]</f>
        <v>0</v>
      </c>
      <c r="S4" s="69"/>
      <c r="T4" s="69"/>
      <c r="U4" s="138"/>
      <c r="V4" s="69"/>
      <c r="W4" s="69"/>
      <c r="X4" s="69"/>
      <c r="Y4" s="135"/>
      <c r="Z4" s="69"/>
      <c r="AA4" s="69"/>
      <c r="AB4" s="69"/>
      <c r="AC4" s="135"/>
      <c r="AD4" s="69"/>
      <c r="AE4" s="69">
        <f>Table13[[#This Row],[F/T UG Single H 2018/19]]+Table13[[#This Row],[F/T UG Joint H 2018/19]]</f>
        <v>0</v>
      </c>
      <c r="AF4" s="69">
        <f>Table13[[#This Row],[F/T UG Single H 2019/20]]+Table13[[#This Row],[F/T UG Joint H 2019/20]]</f>
        <v>0</v>
      </c>
      <c r="AG4" s="135">
        <f>Table13[[#This Row],[F/T UG Single H 2020/21]]+Table13[[#This Row],[F/T UG Joint H 2020/21]]</f>
        <v>0</v>
      </c>
      <c r="AH4" s="69"/>
      <c r="AI4" s="69"/>
      <c r="AJ4" s="69"/>
      <c r="AK4" s="135"/>
      <c r="AL4" s="69"/>
      <c r="AM4" s="69"/>
      <c r="AN4" s="69"/>
      <c r="AO4" s="135"/>
      <c r="AP4" s="135"/>
      <c r="AQ4" s="135"/>
      <c r="AR4" s="69"/>
      <c r="AS4" s="69"/>
      <c r="AT4" s="69"/>
      <c r="AU4" s="136"/>
      <c r="AV4" s="69"/>
      <c r="AW4" s="69"/>
      <c r="AX4" s="69"/>
      <c r="AY4" s="136"/>
      <c r="AZ4" s="69"/>
      <c r="BA4" s="69"/>
      <c r="BB4" s="69"/>
      <c r="BC4" s="136"/>
      <c r="BD4" s="69"/>
      <c r="BE4" s="69"/>
      <c r="BF4" s="69"/>
      <c r="BG4" s="136"/>
      <c r="BH4" s="69"/>
      <c r="BI4" s="69"/>
      <c r="BJ4" s="69"/>
      <c r="BK4" s="136"/>
      <c r="BL4" s="69"/>
      <c r="BM4" s="69"/>
      <c r="BN4" s="69"/>
      <c r="BO4" s="136"/>
      <c r="BP4" s="69"/>
      <c r="BQ4" s="69"/>
      <c r="BR4" s="69"/>
      <c r="BS4" s="139"/>
    </row>
    <row r="5" spans="1:219" s="1" customFormat="1" ht="357" x14ac:dyDescent="0.2">
      <c r="A5" s="42" t="s">
        <v>35</v>
      </c>
      <c r="B5" s="1" t="s">
        <v>6</v>
      </c>
      <c r="C5" s="1">
        <v>1</v>
      </c>
      <c r="D5" s="1" t="s">
        <v>36</v>
      </c>
      <c r="F5" s="1">
        <v>10</v>
      </c>
      <c r="G5" s="1">
        <v>20</v>
      </c>
      <c r="H5" s="5"/>
      <c r="I5" s="1">
        <v>1</v>
      </c>
      <c r="J5" s="43"/>
      <c r="K5" s="1">
        <v>1</v>
      </c>
      <c r="L5" s="1">
        <v>1</v>
      </c>
      <c r="M5" s="59">
        <v>1</v>
      </c>
      <c r="N5" s="43"/>
      <c r="P5" s="1">
        <v>1</v>
      </c>
      <c r="Q5" s="64">
        <v>1</v>
      </c>
      <c r="R5" s="57">
        <f>Table13[[#This Row],[F/T Staff 2018/19]]+Table13[[#This Row],[P/T Staff 2019/20]]</f>
        <v>0</v>
      </c>
      <c r="S5" s="57">
        <f>Table13[[#This Row],[F/T Staff 2019/20]]+Table13[[#This Row],[P/T Staff 2020/21]]</f>
        <v>1</v>
      </c>
      <c r="T5" s="57">
        <f>Table13[[#This Row],[F/T Staff 2020/21]]+Table13[[#This Row],[Staff Total 2018/19]]</f>
        <v>2</v>
      </c>
      <c r="U5" s="63">
        <f>Table13[[#This Row],[P/T Staff 2018/19]]+Table13[[#This Row],[Staff Total 2019/20]]</f>
        <v>2</v>
      </c>
      <c r="V5" s="43"/>
      <c r="Y5" s="5"/>
      <c r="Z5" s="43"/>
      <c r="AC5" s="5"/>
      <c r="AD5" s="43"/>
      <c r="AE5" s="1">
        <v>40</v>
      </c>
      <c r="AF5" s="1">
        <v>47</v>
      </c>
      <c r="AG5" s="5">
        <v>64</v>
      </c>
      <c r="AH5" s="43"/>
      <c r="AJ5" s="1">
        <v>1</v>
      </c>
      <c r="AK5" s="5"/>
      <c r="AL5" s="57">
        <f>Table13[[#This Row],[F/T UG Single H 2020/22]]+Table13[[#This Row],[F/T UG Joint H 2019/20]]+Table13[[#This Row],[Column1]]+Table13[[#This Row],[All credit bearing Yr 1 2020/21]]</f>
        <v>0</v>
      </c>
      <c r="AM5" s="57">
        <f>Table13[[#This Row],[F/T UG Single H 2020/214]]+Table13[[#This Row],[F/T UG Joint H 2020/21]]+Table13[[#This Row],[Total UG Students 2018/19]]+Table13[[#This Row],[All non credit bearing all yrs 2020/21]]</f>
        <v>40</v>
      </c>
      <c r="AN5" s="57">
        <f>Table13[[#This Row],[F/T UG Single H 2020/215]]+Table13[[#This Row],[Column3]]+Table13[[#This Row],[Total UG Students 2019/20]]+Table13[[#This Row],[F/T Taught PG 2018/19]]</f>
        <v>48</v>
      </c>
      <c r="AO5" s="38">
        <f>Table13[[#This Row],[F/T UG Joint H 2018/19]]+Table13[[#This Row],[Column2]]+Table13[[#This Row],[Total UG Students 2020/21]]+Table13[[#This Row],[F/T Taught PG 2019/20]]</f>
        <v>64</v>
      </c>
      <c r="AP5" s="5">
        <v>18</v>
      </c>
      <c r="AQ5" s="5">
        <v>78</v>
      </c>
      <c r="AR5" s="43"/>
      <c r="AU5" s="4"/>
      <c r="AV5" s="43"/>
      <c r="AY5" s="4"/>
      <c r="AZ5" s="37">
        <f>Table13[[#This Row],[Column7]]+Table13[[#This Row],[P/T PhD 2018/19]]</f>
        <v>0</v>
      </c>
      <c r="BA5" s="57">
        <f>Table13[[#This Row],[F/T PhD 2018/19]]+Table13[[#This Row],[P/T PhD 2019/20]]</f>
        <v>0</v>
      </c>
      <c r="BB5" s="57">
        <f>Table13[[#This Row],[F/T PhD 2019/20]]+Table13[[#This Row],[P/T PhD 2020/21]]</f>
        <v>0</v>
      </c>
      <c r="BC5" s="39">
        <f>Table13[[#This Row],[F/T PhD 2020/21]]+Table13[[#This Row],[Total Students 2018/19]]</f>
        <v>0</v>
      </c>
      <c r="BD5" s="43"/>
      <c r="BE5" s="1">
        <v>6</v>
      </c>
      <c r="BF5" s="1">
        <v>2</v>
      </c>
      <c r="BG5" s="4">
        <v>3</v>
      </c>
      <c r="BH5" s="43"/>
      <c r="BI5" s="1">
        <v>1</v>
      </c>
      <c r="BK5" s="4"/>
      <c r="BL5" s="37">
        <f>BD5+BH5</f>
        <v>0</v>
      </c>
      <c r="BM5" s="57">
        <f>BE5+BI5</f>
        <v>7</v>
      </c>
      <c r="BN5" s="57">
        <f>BF5+BJ5</f>
        <v>2</v>
      </c>
      <c r="BO5" s="39">
        <f>BG5+BK5</f>
        <v>3</v>
      </c>
      <c r="BP5" s="37">
        <f>Table13[[#This Row],[F/T Taught PG 2020/21]]+Table13[[#This Row],[Total Students 2019/20]]+BL5</f>
        <v>0</v>
      </c>
      <c r="BQ5" s="37">
        <f>Table13[[#This Row],[Column4]]+Table13[[#This Row],[Column10]]+BM5</f>
        <v>47</v>
      </c>
      <c r="BR5" s="37">
        <f>Table13[[#This Row],[Column6]]+Table13[[#This Row],[Column11]]+BN5</f>
        <v>50</v>
      </c>
      <c r="BS5" s="31">
        <f>Table13[[#This Row],[Column5]]+BC5+BO5</f>
        <v>67</v>
      </c>
      <c r="BT5" s="41"/>
      <c r="BU5" s="41"/>
      <c r="BV5" s="41"/>
      <c r="BW5" s="41"/>
      <c r="BX5" s="41"/>
      <c r="BY5" s="41"/>
      <c r="BZ5" s="41"/>
      <c r="CA5" s="41"/>
    </row>
    <row r="6" spans="1:219" s="1" customFormat="1" x14ac:dyDescent="0.2">
      <c r="A6" s="47" t="s">
        <v>69</v>
      </c>
      <c r="B6" s="1" t="s">
        <v>6</v>
      </c>
      <c r="C6" s="1" t="s">
        <v>6</v>
      </c>
      <c r="D6" s="1" t="s">
        <v>70</v>
      </c>
      <c r="F6" s="1">
        <v>0</v>
      </c>
      <c r="H6" s="5"/>
      <c r="I6" s="1">
        <v>1</v>
      </c>
      <c r="J6" s="41">
        <v>8</v>
      </c>
      <c r="K6" s="1">
        <v>6</v>
      </c>
      <c r="M6" s="59">
        <v>8</v>
      </c>
      <c r="N6" s="46"/>
      <c r="O6" s="1">
        <v>2</v>
      </c>
      <c r="Q6" s="64"/>
      <c r="R6" s="57">
        <f>Table13[[#This Row],[F/T Staff 2018/19]]+Table13[[#This Row],[P/T Staff 2019/20]]</f>
        <v>8</v>
      </c>
      <c r="S6" s="57">
        <f>Table13[[#This Row],[F/T Staff 2019/20]]+Table13[[#This Row],[P/T Staff 2020/21]]</f>
        <v>8</v>
      </c>
      <c r="T6" s="57">
        <f>Table13[[#This Row],[F/T Staff 2020/21]]+Table13[[#This Row],[Staff Total 2018/19]]</f>
        <v>0</v>
      </c>
      <c r="U6" s="63">
        <f>Table13[[#This Row],[P/T Staff 2018/19]]+Table13[[#This Row],[Staff Total 2019/20]]</f>
        <v>8</v>
      </c>
      <c r="V6" s="46">
        <v>33</v>
      </c>
      <c r="W6" s="1">
        <v>33</v>
      </c>
      <c r="X6" s="1">
        <v>35</v>
      </c>
      <c r="Y6" s="5">
        <v>42</v>
      </c>
      <c r="Z6" s="46"/>
      <c r="AC6" s="5"/>
      <c r="AD6" s="46"/>
      <c r="AF6" s="1">
        <v>1</v>
      </c>
      <c r="AG6" s="5"/>
      <c r="AH6" s="46"/>
      <c r="AK6" s="5"/>
      <c r="AL6" s="57">
        <f>Table13[[#This Row],[F/T UG Single H 2020/22]]+Table13[[#This Row],[F/T UG Joint H 2019/20]]+Table13[[#This Row],[Column1]]+Table13[[#This Row],[All credit bearing Yr 1 2020/21]]</f>
        <v>33</v>
      </c>
      <c r="AM6" s="57">
        <f>Table13[[#This Row],[F/T UG Single H 2020/214]]+Table13[[#This Row],[F/T UG Joint H 2020/21]]+Table13[[#This Row],[Total UG Students 2018/19]]+Table13[[#This Row],[All non credit bearing all yrs 2020/21]]</f>
        <v>33</v>
      </c>
      <c r="AN6" s="57">
        <f>Table13[[#This Row],[F/T UG Single H 2020/215]]+Table13[[#This Row],[Column3]]+Table13[[#This Row],[Total UG Students 2019/20]]+Table13[[#This Row],[F/T Taught PG 2018/19]]</f>
        <v>36</v>
      </c>
      <c r="AO6" s="38">
        <f>Table13[[#This Row],[F/T UG Joint H 2018/19]]+Table13[[#This Row],[Column2]]+Table13[[#This Row],[Total UG Students 2020/21]]+Table13[[#This Row],[F/T Taught PG 2019/20]]</f>
        <v>42</v>
      </c>
      <c r="AP6" s="5"/>
      <c r="AQ6" s="5"/>
      <c r="AR6" s="46">
        <v>6</v>
      </c>
      <c r="AS6" s="1">
        <v>6</v>
      </c>
      <c r="AT6" s="1">
        <v>8</v>
      </c>
      <c r="AU6" s="4">
        <v>3</v>
      </c>
      <c r="AV6" s="46"/>
      <c r="AY6" s="4"/>
      <c r="AZ6" s="37">
        <f>Table13[[#This Row],[Column7]]+Table13[[#This Row],[P/T PhD 2018/19]]</f>
        <v>6</v>
      </c>
      <c r="BA6" s="57">
        <f>Table13[[#This Row],[F/T PhD 2018/19]]+Table13[[#This Row],[P/T PhD 2019/20]]</f>
        <v>6</v>
      </c>
      <c r="BB6" s="57">
        <f>Table13[[#This Row],[F/T PhD 2019/20]]+Table13[[#This Row],[P/T PhD 2020/21]]</f>
        <v>8</v>
      </c>
      <c r="BC6" s="39">
        <f>Table13[[#This Row],[F/T PhD 2020/21]]+Table13[[#This Row],[Total Students 2018/19]]</f>
        <v>3</v>
      </c>
      <c r="BD6" s="46">
        <v>12</v>
      </c>
      <c r="BE6" s="1">
        <v>40</v>
      </c>
      <c r="BF6" s="1">
        <v>29</v>
      </c>
      <c r="BG6" s="4">
        <v>28</v>
      </c>
      <c r="BH6" s="46"/>
      <c r="BK6" s="4"/>
      <c r="BL6" s="37">
        <f t="shared" ref="BL6:BL19" si="4">BD6+BH6</f>
        <v>12</v>
      </c>
      <c r="BM6" s="57">
        <f t="shared" ref="BM6:BM19" si="5">BE6+BI6</f>
        <v>40</v>
      </c>
      <c r="BN6" s="57">
        <f t="shared" ref="BN6:BN19" si="6">BF6+BJ6</f>
        <v>29</v>
      </c>
      <c r="BO6" s="39">
        <f t="shared" ref="BO6:BO19" si="7">BG6+BK6</f>
        <v>28</v>
      </c>
      <c r="BP6" s="37">
        <f>Table13[[#This Row],[F/T Taught PG 2020/21]]+Table13[[#This Row],[Total Students 2019/20]]+BL6</f>
        <v>51</v>
      </c>
      <c r="BQ6" s="37">
        <f>Table13[[#This Row],[Column4]]+Table13[[#This Row],[Column10]]+BM6</f>
        <v>79</v>
      </c>
      <c r="BR6" s="37">
        <f>Table13[[#This Row],[Column6]]+Table13[[#This Row],[Column11]]+BN6</f>
        <v>73</v>
      </c>
      <c r="BS6" s="31">
        <f>Table13[[#This Row],[Column5]]+BC6+BO6</f>
        <v>73</v>
      </c>
    </row>
    <row r="7" spans="1:219" s="1" customFormat="1" ht="114.75" x14ac:dyDescent="0.2">
      <c r="A7" s="47" t="s">
        <v>82</v>
      </c>
      <c r="B7" s="1" t="s">
        <v>6</v>
      </c>
      <c r="C7" s="1">
        <v>1</v>
      </c>
      <c r="D7" s="1" t="s">
        <v>84</v>
      </c>
      <c r="E7" s="1" t="s">
        <v>83</v>
      </c>
      <c r="F7" s="1">
        <v>150</v>
      </c>
      <c r="G7" s="1">
        <v>140</v>
      </c>
      <c r="H7" s="5"/>
      <c r="I7" s="1">
        <v>1</v>
      </c>
      <c r="J7" s="41">
        <v>12</v>
      </c>
      <c r="K7" s="1">
        <v>12</v>
      </c>
      <c r="L7" s="1">
        <v>14</v>
      </c>
      <c r="M7" s="59">
        <v>13</v>
      </c>
      <c r="N7" s="46"/>
      <c r="P7" s="1">
        <v>3</v>
      </c>
      <c r="Q7" s="64">
        <v>2</v>
      </c>
      <c r="R7" s="57">
        <f>Table13[[#This Row],[F/T Staff 2018/19]]+Table13[[#This Row],[P/T Staff 2019/20]]</f>
        <v>12</v>
      </c>
      <c r="S7" s="57">
        <f>Table13[[#This Row],[F/T Staff 2019/20]]+Table13[[#This Row],[P/T Staff 2020/21]]</f>
        <v>12</v>
      </c>
      <c r="T7" s="57">
        <f>Table13[[#This Row],[F/T Staff 2020/21]]+Table13[[#This Row],[Staff Total 2018/19]]</f>
        <v>17</v>
      </c>
      <c r="U7" s="63">
        <f>Table13[[#This Row],[P/T Staff 2018/19]]+Table13[[#This Row],[Staff Total 2019/20]]</f>
        <v>15</v>
      </c>
      <c r="V7" s="46">
        <v>67</v>
      </c>
      <c r="W7" s="1">
        <v>70</v>
      </c>
      <c r="X7" s="1">
        <v>70</v>
      </c>
      <c r="Y7" s="5">
        <v>66</v>
      </c>
      <c r="Z7" s="46"/>
      <c r="AB7" s="1">
        <v>1</v>
      </c>
      <c r="AC7" s="5"/>
      <c r="AD7" s="46">
        <v>89</v>
      </c>
      <c r="AE7" s="1">
        <v>109</v>
      </c>
      <c r="AF7" s="1">
        <v>84</v>
      </c>
      <c r="AG7" s="5">
        <v>87</v>
      </c>
      <c r="AH7" s="46"/>
      <c r="AK7" s="5"/>
      <c r="AL7" s="57">
        <f>Table13[[#This Row],[F/T UG Single H 2020/22]]+Table13[[#This Row],[F/T UG Joint H 2019/20]]+Table13[[#This Row],[Column1]]+Table13[[#This Row],[All credit bearing Yr 1 2020/21]]</f>
        <v>156</v>
      </c>
      <c r="AM7" s="57">
        <f>Table13[[#This Row],[F/T UG Single H 2020/214]]+Table13[[#This Row],[F/T UG Joint H 2020/21]]+Table13[[#This Row],[Total UG Students 2018/19]]+Table13[[#This Row],[All non credit bearing all yrs 2020/21]]</f>
        <v>179</v>
      </c>
      <c r="AN7" s="57">
        <f>Table13[[#This Row],[F/T UG Single H 2020/215]]+Table13[[#This Row],[Column3]]+Table13[[#This Row],[Total UG Students 2019/20]]+Table13[[#This Row],[F/T Taught PG 2018/19]]</f>
        <v>155</v>
      </c>
      <c r="AO7" s="38">
        <f>Table13[[#This Row],[F/T UG Joint H 2018/19]]+Table13[[#This Row],[Column2]]+Table13[[#This Row],[Total UG Students 2020/21]]+Table13[[#This Row],[F/T Taught PG 2019/20]]</f>
        <v>153</v>
      </c>
      <c r="AP7" s="5">
        <v>57</v>
      </c>
      <c r="AQ7" s="5"/>
      <c r="AR7" s="46">
        <v>21</v>
      </c>
      <c r="AS7" s="1">
        <v>13</v>
      </c>
      <c r="AT7" s="1">
        <v>15</v>
      </c>
      <c r="AU7" s="4">
        <v>29</v>
      </c>
      <c r="AV7" s="46"/>
      <c r="AY7" s="4"/>
      <c r="AZ7" s="37">
        <f>Table13[[#This Row],[Column7]]+Table13[[#This Row],[P/T PhD 2018/19]]</f>
        <v>21</v>
      </c>
      <c r="BA7" s="57">
        <f>Table13[[#This Row],[F/T PhD 2018/19]]+Table13[[#This Row],[P/T PhD 2019/20]]</f>
        <v>13</v>
      </c>
      <c r="BB7" s="57">
        <f>Table13[[#This Row],[F/T PhD 2019/20]]+Table13[[#This Row],[P/T PhD 2020/21]]</f>
        <v>15</v>
      </c>
      <c r="BC7" s="39">
        <f>Table13[[#This Row],[F/T PhD 2020/21]]+Table13[[#This Row],[Total Students 2018/19]]</f>
        <v>29</v>
      </c>
      <c r="BD7" s="46">
        <v>25</v>
      </c>
      <c r="BE7" s="1">
        <v>27</v>
      </c>
      <c r="BF7" s="1">
        <v>17</v>
      </c>
      <c r="BG7" s="4">
        <v>29</v>
      </c>
      <c r="BH7" s="46"/>
      <c r="BK7" s="4"/>
      <c r="BL7" s="37">
        <f t="shared" si="4"/>
        <v>25</v>
      </c>
      <c r="BM7" s="57">
        <f t="shared" si="5"/>
        <v>27</v>
      </c>
      <c r="BN7" s="57">
        <f t="shared" si="6"/>
        <v>17</v>
      </c>
      <c r="BO7" s="39">
        <f t="shared" si="7"/>
        <v>29</v>
      </c>
      <c r="BP7" s="37">
        <f>Table13[[#This Row],[F/T Taught PG 2020/21]]+Table13[[#This Row],[Total Students 2019/20]]+BL7</f>
        <v>202</v>
      </c>
      <c r="BQ7" s="37">
        <f>Table13[[#This Row],[Column4]]+Table13[[#This Row],[Column10]]+BM7</f>
        <v>219</v>
      </c>
      <c r="BR7" s="37">
        <f>Table13[[#This Row],[Column6]]+Table13[[#This Row],[Column11]]+BN7</f>
        <v>187</v>
      </c>
      <c r="BS7" s="31">
        <f>Table13[[#This Row],[Column5]]+BC7+BO7</f>
        <v>211</v>
      </c>
    </row>
    <row r="8" spans="1:219" s="1" customFormat="1" ht="63.75" x14ac:dyDescent="0.2">
      <c r="A8" s="4" t="s">
        <v>86</v>
      </c>
      <c r="B8" s="1" t="s">
        <v>6</v>
      </c>
      <c r="C8" s="1" t="s">
        <v>6</v>
      </c>
      <c r="D8" s="1" t="s">
        <v>87</v>
      </c>
      <c r="E8" s="1" t="s">
        <v>88</v>
      </c>
      <c r="F8" s="1">
        <v>0</v>
      </c>
      <c r="H8" s="5"/>
      <c r="I8" s="1">
        <v>1</v>
      </c>
      <c r="J8" s="46">
        <v>3</v>
      </c>
      <c r="K8" s="1">
        <v>5</v>
      </c>
      <c r="L8" s="1">
        <v>5</v>
      </c>
      <c r="M8" s="59">
        <v>4</v>
      </c>
      <c r="N8" s="46">
        <v>1</v>
      </c>
      <c r="P8" s="1">
        <v>1</v>
      </c>
      <c r="Q8" s="64">
        <v>3</v>
      </c>
      <c r="R8" s="57">
        <f>Table13[[#This Row],[F/T Staff 2018/19]]+Table13[[#This Row],[P/T Staff 2019/20]]</f>
        <v>4</v>
      </c>
      <c r="S8" s="57">
        <f>Table13[[#This Row],[F/T Staff 2019/20]]+Table13[[#This Row],[P/T Staff 2020/21]]</f>
        <v>5</v>
      </c>
      <c r="T8" s="57">
        <f>Table13[[#This Row],[F/T Staff 2020/21]]+Table13[[#This Row],[Staff Total 2018/19]]</f>
        <v>6</v>
      </c>
      <c r="U8" s="63">
        <f>Table13[[#This Row],[P/T Staff 2018/19]]+Table13[[#This Row],[Staff Total 2019/20]]</f>
        <v>7</v>
      </c>
      <c r="V8" s="46"/>
      <c r="Y8" s="5"/>
      <c r="Z8" s="46"/>
      <c r="AC8" s="5"/>
      <c r="AD8" s="46">
        <v>58</v>
      </c>
      <c r="AE8" s="1">
        <v>54</v>
      </c>
      <c r="AF8" s="1">
        <v>60</v>
      </c>
      <c r="AG8" s="5">
        <v>64</v>
      </c>
      <c r="AH8" s="46"/>
      <c r="AK8" s="5"/>
      <c r="AL8" s="57">
        <f>Table13[[#This Row],[F/T UG Single H 2020/22]]+Table13[[#This Row],[F/T UG Joint H 2019/20]]+Table13[[#This Row],[Column1]]+Table13[[#This Row],[All credit bearing Yr 1 2020/21]]</f>
        <v>58</v>
      </c>
      <c r="AM8" s="57">
        <f>Table13[[#This Row],[F/T UG Single H 2020/214]]+Table13[[#This Row],[F/T UG Joint H 2020/21]]+Table13[[#This Row],[Total UG Students 2018/19]]+Table13[[#This Row],[All non credit bearing all yrs 2020/21]]</f>
        <v>54</v>
      </c>
      <c r="AN8" s="57">
        <f>Table13[[#This Row],[F/T UG Single H 2020/215]]+Table13[[#This Row],[Column3]]+Table13[[#This Row],[Total UG Students 2019/20]]+Table13[[#This Row],[F/T Taught PG 2018/19]]</f>
        <v>60</v>
      </c>
      <c r="AO8" s="38">
        <f>Table13[[#This Row],[F/T UG Joint H 2018/19]]+Table13[[#This Row],[Column2]]+Table13[[#This Row],[Total UG Students 2020/21]]+Table13[[#This Row],[F/T Taught PG 2019/20]]</f>
        <v>64</v>
      </c>
      <c r="AP8" s="5">
        <v>40</v>
      </c>
      <c r="AQ8" s="5">
        <v>24</v>
      </c>
      <c r="AR8" s="46"/>
      <c r="AU8" s="4">
        <v>15</v>
      </c>
      <c r="AV8" s="46"/>
      <c r="AX8" s="1">
        <v>1</v>
      </c>
      <c r="AY8" s="4"/>
      <c r="AZ8" s="37">
        <f>Table13[[#This Row],[Column7]]+Table13[[#This Row],[P/T PhD 2018/19]]</f>
        <v>0</v>
      </c>
      <c r="BA8" s="57">
        <f>Table13[[#This Row],[F/T PhD 2018/19]]+Table13[[#This Row],[P/T PhD 2019/20]]</f>
        <v>0</v>
      </c>
      <c r="BB8" s="57">
        <f>Table13[[#This Row],[F/T PhD 2019/20]]+Table13[[#This Row],[P/T PhD 2020/21]]</f>
        <v>1</v>
      </c>
      <c r="BC8" s="39">
        <f>Table13[[#This Row],[F/T PhD 2020/21]]+Table13[[#This Row],[Total Students 2018/19]]</f>
        <v>15</v>
      </c>
      <c r="BD8" s="46">
        <v>2</v>
      </c>
      <c r="BE8" s="1">
        <v>6</v>
      </c>
      <c r="BG8" s="4">
        <v>4</v>
      </c>
      <c r="BH8" s="46"/>
      <c r="BJ8" s="1">
        <v>1</v>
      </c>
      <c r="BK8" s="4"/>
      <c r="BL8" s="37">
        <f t="shared" si="4"/>
        <v>2</v>
      </c>
      <c r="BM8" s="57">
        <f t="shared" si="5"/>
        <v>6</v>
      </c>
      <c r="BN8" s="57">
        <f t="shared" si="6"/>
        <v>1</v>
      </c>
      <c r="BO8" s="39">
        <f t="shared" si="7"/>
        <v>4</v>
      </c>
      <c r="BP8" s="37">
        <f>Table13[[#This Row],[F/T Taught PG 2020/21]]+Table13[[#This Row],[Total Students 2019/20]]+BL8</f>
        <v>60</v>
      </c>
      <c r="BQ8" s="37">
        <f>Table13[[#This Row],[Column4]]+Table13[[#This Row],[Column10]]+BM8</f>
        <v>60</v>
      </c>
      <c r="BR8" s="37">
        <f>Table13[[#This Row],[Column6]]+Table13[[#This Row],[Column11]]+BN8</f>
        <v>62</v>
      </c>
      <c r="BS8" s="31">
        <f>Table13[[#This Row],[Column5]]+BC8+BO8</f>
        <v>83</v>
      </c>
      <c r="BT8" s="49"/>
    </row>
    <row r="9" spans="1:219" s="1" customFormat="1" x14ac:dyDescent="0.2">
      <c r="A9" s="47" t="s">
        <v>89</v>
      </c>
      <c r="B9" s="1">
        <v>1</v>
      </c>
      <c r="C9" s="1">
        <v>1</v>
      </c>
      <c r="E9" s="1" t="s">
        <v>90</v>
      </c>
      <c r="F9" s="1">
        <v>5</v>
      </c>
      <c r="G9" s="1">
        <v>10</v>
      </c>
      <c r="H9" s="5"/>
      <c r="I9" s="1">
        <v>1</v>
      </c>
      <c r="J9" s="46">
        <v>2</v>
      </c>
      <c r="K9" s="1">
        <v>2</v>
      </c>
      <c r="L9" s="1">
        <v>3</v>
      </c>
      <c r="M9" s="59"/>
      <c r="N9" s="46">
        <v>1</v>
      </c>
      <c r="O9" s="1">
        <v>1</v>
      </c>
      <c r="P9" s="1">
        <v>2</v>
      </c>
      <c r="Q9" s="64"/>
      <c r="R9" s="57">
        <f>Table13[[#This Row],[F/T Staff 2018/19]]+Table13[[#This Row],[P/T Staff 2019/20]]</f>
        <v>3</v>
      </c>
      <c r="S9" s="57">
        <f>Table13[[#This Row],[F/T Staff 2019/20]]+Table13[[#This Row],[P/T Staff 2020/21]]</f>
        <v>3</v>
      </c>
      <c r="T9" s="57">
        <f>Table13[[#This Row],[F/T Staff 2020/21]]+Table13[[#This Row],[Staff Total 2018/19]]</f>
        <v>5</v>
      </c>
      <c r="U9" s="63">
        <f>Table13[[#This Row],[P/T Staff 2018/19]]+Table13[[#This Row],[Staff Total 2019/20]]</f>
        <v>0</v>
      </c>
      <c r="V9" s="46"/>
      <c r="Y9" s="5"/>
      <c r="Z9" s="46"/>
      <c r="AC9" s="5"/>
      <c r="AD9" s="46"/>
      <c r="AG9" s="5"/>
      <c r="AH9" s="46"/>
      <c r="AK9" s="5"/>
      <c r="AL9" s="57">
        <f>Table13[[#This Row],[F/T UG Single H 2020/22]]+Table13[[#This Row],[F/T UG Joint H 2019/20]]+Table13[[#This Row],[Column1]]+Table13[[#This Row],[All credit bearing Yr 1 2020/21]]</f>
        <v>0</v>
      </c>
      <c r="AM9" s="57">
        <f>Table13[[#This Row],[F/T UG Single H 2020/214]]+Table13[[#This Row],[F/T UG Joint H 2020/21]]+Table13[[#This Row],[Total UG Students 2018/19]]+Table13[[#This Row],[All non credit bearing all yrs 2020/21]]</f>
        <v>0</v>
      </c>
      <c r="AN9" s="57">
        <f>Table13[[#This Row],[F/T UG Single H 2020/215]]+Table13[[#This Row],[Column3]]+Table13[[#This Row],[Total UG Students 2019/20]]+Table13[[#This Row],[F/T Taught PG 2018/19]]</f>
        <v>0</v>
      </c>
      <c r="AO9" s="38">
        <f>Table13[[#This Row],[F/T UG Joint H 2018/19]]+Table13[[#This Row],[Column2]]+Table13[[#This Row],[Total UG Students 2020/21]]+Table13[[#This Row],[F/T Taught PG 2019/20]]</f>
        <v>0</v>
      </c>
      <c r="AP9" s="5"/>
      <c r="AQ9" s="5"/>
      <c r="AR9" s="46">
        <v>5</v>
      </c>
      <c r="AS9" s="1">
        <v>8</v>
      </c>
      <c r="AT9" s="1">
        <v>7</v>
      </c>
      <c r="AU9" s="4">
        <v>0</v>
      </c>
      <c r="AV9" s="46"/>
      <c r="AY9" s="4"/>
      <c r="AZ9" s="37">
        <f>Table13[[#This Row],[Column7]]+Table13[[#This Row],[P/T PhD 2018/19]]</f>
        <v>5</v>
      </c>
      <c r="BA9" s="57">
        <f>Table13[[#This Row],[F/T PhD 2018/19]]+Table13[[#This Row],[P/T PhD 2019/20]]</f>
        <v>8</v>
      </c>
      <c r="BB9" s="57">
        <f>Table13[[#This Row],[F/T PhD 2019/20]]+Table13[[#This Row],[P/T PhD 2020/21]]</f>
        <v>7</v>
      </c>
      <c r="BC9" s="39">
        <f>Table13[[#This Row],[F/T PhD 2020/21]]+Table13[[#This Row],[Total Students 2018/19]]</f>
        <v>0</v>
      </c>
      <c r="BD9" s="46">
        <v>4</v>
      </c>
      <c r="BE9" s="1">
        <v>3</v>
      </c>
      <c r="BF9" s="1">
        <v>52</v>
      </c>
      <c r="BG9" s="4"/>
      <c r="BH9" s="46">
        <v>2</v>
      </c>
      <c r="BI9" s="1">
        <v>2</v>
      </c>
      <c r="BK9" s="4"/>
      <c r="BL9" s="37">
        <f t="shared" si="4"/>
        <v>6</v>
      </c>
      <c r="BM9" s="57">
        <f t="shared" si="5"/>
        <v>5</v>
      </c>
      <c r="BN9" s="57">
        <f t="shared" si="6"/>
        <v>52</v>
      </c>
      <c r="BO9" s="39">
        <f t="shared" si="7"/>
        <v>0</v>
      </c>
      <c r="BP9" s="37">
        <f>Table13[[#This Row],[F/T Taught PG 2020/21]]+Table13[[#This Row],[Total Students 2019/20]]+BL9</f>
        <v>11</v>
      </c>
      <c r="BQ9" s="37">
        <f>Table13[[#This Row],[Column4]]+Table13[[#This Row],[Column10]]+BM9</f>
        <v>13</v>
      </c>
      <c r="BR9" s="37">
        <f>Table13[[#This Row],[Column6]]+Table13[[#This Row],[Column11]]+BN9</f>
        <v>59</v>
      </c>
      <c r="BS9" s="31">
        <f>Table13[[#This Row],[Column5]]+BC9+BO9</f>
        <v>0</v>
      </c>
      <c r="BT9" s="41"/>
    </row>
    <row r="10" spans="1:219" s="1" customFormat="1" ht="38.25" x14ac:dyDescent="0.2">
      <c r="A10" s="4" t="s">
        <v>2</v>
      </c>
      <c r="B10" s="1">
        <v>1</v>
      </c>
      <c r="C10" s="1" t="s">
        <v>6</v>
      </c>
      <c r="E10" s="1" t="s">
        <v>100</v>
      </c>
      <c r="F10" s="1">
        <v>45</v>
      </c>
      <c r="G10" s="1">
        <v>55</v>
      </c>
      <c r="H10" s="5"/>
      <c r="I10" s="1">
        <v>1</v>
      </c>
      <c r="J10" s="41">
        <v>5</v>
      </c>
      <c r="K10" s="1">
        <v>5</v>
      </c>
      <c r="L10" s="1">
        <v>6</v>
      </c>
      <c r="M10" s="59"/>
      <c r="N10" s="46">
        <v>1</v>
      </c>
      <c r="O10" s="1">
        <v>2</v>
      </c>
      <c r="Q10" s="64"/>
      <c r="R10" s="57">
        <f>Table13[[#This Row],[F/T Staff 2018/19]]+Table13[[#This Row],[P/T Staff 2019/20]]</f>
        <v>6</v>
      </c>
      <c r="S10" s="57">
        <f>Table13[[#This Row],[F/T Staff 2019/20]]+Table13[[#This Row],[P/T Staff 2020/21]]</f>
        <v>7</v>
      </c>
      <c r="T10" s="57">
        <f>Table13[[#This Row],[F/T Staff 2020/21]]+Table13[[#This Row],[Staff Total 2018/19]]</f>
        <v>6</v>
      </c>
      <c r="U10" s="63">
        <f>Table13[[#This Row],[P/T Staff 2018/19]]+Table13[[#This Row],[Staff Total 2019/20]]</f>
        <v>0</v>
      </c>
      <c r="V10" s="46"/>
      <c r="Y10" s="5"/>
      <c r="Z10" s="46"/>
      <c r="AC10" s="5"/>
      <c r="AD10" s="46"/>
      <c r="AG10" s="5"/>
      <c r="AH10" s="46"/>
      <c r="AK10" s="5"/>
      <c r="AL10" s="57">
        <f>Table13[[#This Row],[F/T UG Single H 2020/22]]+Table13[[#This Row],[F/T UG Joint H 2019/20]]+Table13[[#This Row],[Column1]]+Table13[[#This Row],[All credit bearing Yr 1 2020/21]]</f>
        <v>0</v>
      </c>
      <c r="AM10" s="57">
        <f>Table13[[#This Row],[F/T UG Single H 2020/214]]+Table13[[#This Row],[F/T UG Joint H 2020/21]]+Table13[[#This Row],[Total UG Students 2018/19]]+Table13[[#This Row],[All non credit bearing all yrs 2020/21]]</f>
        <v>0</v>
      </c>
      <c r="AN10" s="57">
        <f>Table13[[#This Row],[F/T UG Single H 2020/215]]+Table13[[#This Row],[Column3]]+Table13[[#This Row],[Total UG Students 2019/20]]+Table13[[#This Row],[F/T Taught PG 2018/19]]</f>
        <v>0</v>
      </c>
      <c r="AO10" s="38">
        <f>Table13[[#This Row],[F/T UG Joint H 2018/19]]+Table13[[#This Row],[Column2]]+Table13[[#This Row],[Total UG Students 2020/21]]+Table13[[#This Row],[F/T Taught PG 2019/20]]</f>
        <v>0</v>
      </c>
      <c r="AP10" s="5"/>
      <c r="AQ10" s="5"/>
      <c r="AR10" s="46">
        <v>36</v>
      </c>
      <c r="AS10" s="1">
        <v>32</v>
      </c>
      <c r="AT10" s="1">
        <v>34</v>
      </c>
      <c r="AU10" s="4">
        <v>51</v>
      </c>
      <c r="AV10" s="46">
        <v>1</v>
      </c>
      <c r="AW10" s="1">
        <v>1</v>
      </c>
      <c r="AX10" s="1">
        <v>2</v>
      </c>
      <c r="AY10" s="4">
        <v>6</v>
      </c>
      <c r="AZ10" s="37">
        <f>Table13[[#This Row],[Column7]]+Table13[[#This Row],[P/T PhD 2018/19]]</f>
        <v>37</v>
      </c>
      <c r="BA10" s="57">
        <f>Table13[[#This Row],[F/T PhD 2018/19]]+Table13[[#This Row],[P/T PhD 2019/20]]</f>
        <v>33</v>
      </c>
      <c r="BB10" s="57">
        <f>Table13[[#This Row],[F/T PhD 2019/20]]+Table13[[#This Row],[P/T PhD 2020/21]]</f>
        <v>36</v>
      </c>
      <c r="BC10" s="39">
        <f>Table13[[#This Row],[F/T PhD 2020/21]]+Table13[[#This Row],[Total Students 2018/19]]</f>
        <v>57</v>
      </c>
      <c r="BD10" s="46">
        <v>40</v>
      </c>
      <c r="BE10" s="1">
        <v>27</v>
      </c>
      <c r="BF10" s="1">
        <v>20</v>
      </c>
      <c r="BG10" s="4">
        <v>20</v>
      </c>
      <c r="BH10" s="46"/>
      <c r="BI10" s="1">
        <v>3</v>
      </c>
      <c r="BJ10" s="1">
        <v>3</v>
      </c>
      <c r="BK10" s="4">
        <v>3</v>
      </c>
      <c r="BL10" s="37">
        <f t="shared" si="4"/>
        <v>40</v>
      </c>
      <c r="BM10" s="57">
        <f t="shared" si="5"/>
        <v>30</v>
      </c>
      <c r="BN10" s="57">
        <f t="shared" si="6"/>
        <v>23</v>
      </c>
      <c r="BO10" s="39">
        <f t="shared" si="7"/>
        <v>23</v>
      </c>
      <c r="BP10" s="37">
        <f>Table13[[#This Row],[F/T Taught PG 2020/21]]+Table13[[#This Row],[Total Students 2019/20]]+BL10</f>
        <v>77</v>
      </c>
      <c r="BQ10" s="37">
        <f>Table13[[#This Row],[Column4]]+Table13[[#This Row],[Column10]]+BM10</f>
        <v>63</v>
      </c>
      <c r="BR10" s="37">
        <f>Table13[[#This Row],[Column6]]+Table13[[#This Row],[Column11]]+BN10</f>
        <v>59</v>
      </c>
      <c r="BS10" s="31">
        <f>Table13[[#This Row],[Column5]]+BC10+BO10</f>
        <v>80</v>
      </c>
      <c r="BT10" s="50"/>
    </row>
    <row r="11" spans="1:219" s="1" customFormat="1" ht="165.75" x14ac:dyDescent="0.2">
      <c r="A11" s="42" t="s">
        <v>101</v>
      </c>
      <c r="B11" s="1" t="s">
        <v>6</v>
      </c>
      <c r="C11" s="1">
        <v>1</v>
      </c>
      <c r="D11" s="1" t="s">
        <v>102</v>
      </c>
      <c r="F11" s="1">
        <v>5</v>
      </c>
      <c r="G11" s="1">
        <v>5</v>
      </c>
      <c r="H11" s="5"/>
      <c r="I11" s="1">
        <v>1</v>
      </c>
      <c r="J11" s="43"/>
      <c r="K11" s="1">
        <v>2</v>
      </c>
      <c r="L11" s="1">
        <v>5</v>
      </c>
      <c r="M11" s="59">
        <v>2</v>
      </c>
      <c r="N11" s="43"/>
      <c r="P11" s="1">
        <v>2</v>
      </c>
      <c r="Q11" s="64">
        <v>1</v>
      </c>
      <c r="R11" s="57">
        <f>Table13[[#This Row],[F/T Staff 2018/19]]+Table13[[#This Row],[P/T Staff 2019/20]]</f>
        <v>0</v>
      </c>
      <c r="S11" s="57">
        <f>Table13[[#This Row],[F/T Staff 2019/20]]+Table13[[#This Row],[P/T Staff 2020/21]]</f>
        <v>2</v>
      </c>
      <c r="T11" s="57">
        <f>Table13[[#This Row],[F/T Staff 2020/21]]+Table13[[#This Row],[Staff Total 2018/19]]</f>
        <v>7</v>
      </c>
      <c r="U11" s="63">
        <f>Table13[[#This Row],[P/T Staff 2018/19]]+Table13[[#This Row],[Staff Total 2019/20]]</f>
        <v>3</v>
      </c>
      <c r="V11" s="43"/>
      <c r="Y11" s="5"/>
      <c r="Z11" s="43"/>
      <c r="AC11" s="5"/>
      <c r="AD11" s="43"/>
      <c r="AF11" s="1">
        <v>17</v>
      </c>
      <c r="AG11" s="5">
        <v>6</v>
      </c>
      <c r="AH11" s="43">
        <v>0</v>
      </c>
      <c r="AK11" s="5"/>
      <c r="AL11" s="57">
        <f>Table13[[#This Row],[F/T UG Single H 2020/22]]+Table13[[#This Row],[F/T UG Joint H 2019/20]]+Table13[[#This Row],[Column1]]+Table13[[#This Row],[All credit bearing Yr 1 2020/21]]</f>
        <v>0</v>
      </c>
      <c r="AM11" s="57">
        <f>Table13[[#This Row],[F/T UG Single H 2020/214]]+Table13[[#This Row],[F/T UG Joint H 2020/21]]+Table13[[#This Row],[Total UG Students 2018/19]]+Table13[[#This Row],[All non credit bearing all yrs 2020/21]]</f>
        <v>0</v>
      </c>
      <c r="AN11" s="57">
        <f>Table13[[#This Row],[F/T UG Single H 2020/215]]+Table13[[#This Row],[Column3]]+Table13[[#This Row],[Total UG Students 2019/20]]+Table13[[#This Row],[F/T Taught PG 2018/19]]</f>
        <v>17</v>
      </c>
      <c r="AO11" s="38">
        <f>Table13[[#This Row],[F/T UG Joint H 2018/19]]+Table13[[#This Row],[Column2]]+Table13[[#This Row],[Total UG Students 2020/21]]+Table13[[#This Row],[F/T Taught PG 2019/20]]</f>
        <v>6</v>
      </c>
      <c r="AP11" s="5">
        <v>34</v>
      </c>
      <c r="AQ11" s="5">
        <v>39</v>
      </c>
      <c r="AR11" s="43"/>
      <c r="AS11" s="57">
        <f>Table13[[#This Row],[F/T UG Single H 2020/215]]+Table13[[#This Row],[Column3]]+Table13[[#This Row],[Total UG Students 2019/20]]+Table13[[#This Row],[F/T Taught PG 2018/19]]</f>
        <v>17</v>
      </c>
      <c r="AU11" s="4"/>
      <c r="AV11" s="43"/>
      <c r="AY11" s="4"/>
      <c r="AZ11" s="37">
        <f>Table13[[#This Row],[Column7]]+Table13[[#This Row],[P/T PhD 2018/19]]</f>
        <v>0</v>
      </c>
      <c r="BA11" s="57">
        <f>Table13[[#This Row],[F/T PhD 2018/19]]+Table13[[#This Row],[P/T PhD 2019/20]]</f>
        <v>17</v>
      </c>
      <c r="BB11" s="57">
        <f>Table13[[#This Row],[F/T PhD 2019/20]]+Table13[[#This Row],[P/T PhD 2020/21]]</f>
        <v>0</v>
      </c>
      <c r="BC11" s="39">
        <f>Table13[[#This Row],[F/T PhD 2020/21]]+Table13[[#This Row],[Total Students 2018/19]]</f>
        <v>0</v>
      </c>
      <c r="BD11" s="43"/>
      <c r="BF11" s="1">
        <v>1</v>
      </c>
      <c r="BG11" s="4">
        <v>2</v>
      </c>
      <c r="BH11" s="43"/>
      <c r="BK11" s="4"/>
      <c r="BL11" s="37">
        <f t="shared" si="4"/>
        <v>0</v>
      </c>
      <c r="BM11" s="57">
        <f t="shared" si="5"/>
        <v>0</v>
      </c>
      <c r="BN11" s="57">
        <f t="shared" si="6"/>
        <v>1</v>
      </c>
      <c r="BO11" s="39">
        <f t="shared" si="7"/>
        <v>2</v>
      </c>
      <c r="BP11" s="37">
        <f>Table13[[#This Row],[F/T Taught PG 2020/21]]+Table13[[#This Row],[Total Students 2019/20]]+BL11</f>
        <v>0</v>
      </c>
      <c r="BQ11" s="37">
        <f>Table13[[#This Row],[Column4]]+Table13[[#This Row],[Column10]]+BM11</f>
        <v>17</v>
      </c>
      <c r="BR11" s="37">
        <f>Table13[[#This Row],[Column6]]+Table13[[#This Row],[Column11]]+BN11</f>
        <v>18</v>
      </c>
      <c r="BS11" s="31">
        <f>Table13[[#This Row],[Column5]]+BC11+BO11</f>
        <v>8</v>
      </c>
      <c r="BT11" s="41"/>
      <c r="BU11" s="51"/>
      <c r="BV11" s="51"/>
      <c r="BW11" s="51"/>
      <c r="BX11" s="51"/>
      <c r="BY11" s="51"/>
      <c r="BZ11" s="51"/>
      <c r="CA11" s="51"/>
      <c r="CB11" s="51"/>
    </row>
    <row r="12" spans="1:219" s="1" customFormat="1" ht="102" x14ac:dyDescent="0.2">
      <c r="A12" s="47" t="s">
        <v>116</v>
      </c>
      <c r="B12" s="1" t="s">
        <v>6</v>
      </c>
      <c r="C12" s="2">
        <v>1</v>
      </c>
      <c r="D12" s="1" t="s">
        <v>117</v>
      </c>
      <c r="E12" s="1" t="s">
        <v>118</v>
      </c>
      <c r="F12" s="1">
        <v>10</v>
      </c>
      <c r="G12" s="1">
        <v>15</v>
      </c>
      <c r="H12" s="5">
        <v>15</v>
      </c>
      <c r="I12" s="2">
        <v>1</v>
      </c>
      <c r="J12" s="41">
        <v>9</v>
      </c>
      <c r="K12" s="1">
        <v>13</v>
      </c>
      <c r="L12" s="1">
        <v>14</v>
      </c>
      <c r="M12" s="64">
        <v>1</v>
      </c>
      <c r="N12" s="46">
        <v>2</v>
      </c>
      <c r="O12" s="1">
        <v>1</v>
      </c>
      <c r="P12" s="1">
        <v>6</v>
      </c>
      <c r="Q12" s="64">
        <v>3</v>
      </c>
      <c r="R12" s="57">
        <f>Table1[[#This Row],[Column13]]+Table1[[#This Row],[Column14]]</f>
        <v>4</v>
      </c>
      <c r="S12" s="57">
        <f>Table1[[#This Row],[F/T Staff 2018/19]]+Table1[[#This Row],[P/T Staff 2018/19]]</f>
        <v>0</v>
      </c>
      <c r="T12" s="57">
        <f>Table1[[#This Row],[F/T Staff 2019/20]]+Table1[[#This Row],[P/T Staff 2019/20]]</f>
        <v>0</v>
      </c>
      <c r="U12" s="63">
        <f>Table13[[#This Row],[P/T Staff 2018/19]]+Table13[[#This Row],[Staff Total 2019/20]]</f>
        <v>4</v>
      </c>
      <c r="V12" s="46">
        <v>7</v>
      </c>
      <c r="W12" s="1">
        <v>4</v>
      </c>
      <c r="X12" s="1">
        <v>8</v>
      </c>
      <c r="Y12" s="5">
        <v>6</v>
      </c>
      <c r="Z12" s="46"/>
      <c r="AC12" s="5"/>
      <c r="AD12" s="46">
        <v>100</v>
      </c>
      <c r="AE12" s="1">
        <v>72</v>
      </c>
      <c r="AF12" s="1">
        <v>92</v>
      </c>
      <c r="AG12" s="5">
        <v>62</v>
      </c>
      <c r="AH12" s="46"/>
      <c r="AK12" s="5"/>
      <c r="AL12" s="57">
        <f>Table1[[#This Row],[Column15]]+Table1[[#This Row],[Column19]]+Table1[[#This Row],[Column20]]+Table1[[#This Row],[Column16]]</f>
        <v>42</v>
      </c>
      <c r="AM12" s="57">
        <f>SUM(Table1[[#This Row],[F/T UG Single H 2018/19]]+Table1[[#This Row],[F/T UG Single H 2020/22]]+Table1[[#This Row],[F/T UG Joint H 2018/19]]+Table1[[#This Row],[Column3]])</f>
        <v>0</v>
      </c>
      <c r="AN12" s="57">
        <f>SUM(Table1[[#This Row],[F/T UG Single H 2019/20]]+Table1[[#This Row],[F/T UG Single H 2020/214]]+Table1[[#This Row],[F/T UG Joint H 2019/20]]+Table1[[#This Row],[Column2]])</f>
        <v>0</v>
      </c>
      <c r="AO12" s="38">
        <f>Table13[[#This Row],[F/T UG Joint H 2018/19]]+Table13[[#This Row],[Column2]]+Table13[[#This Row],[Total UG Students 2020/21]]+Table13[[#This Row],[F/T Taught PG 2019/20]]</f>
        <v>68</v>
      </c>
      <c r="AP12" s="5">
        <v>69</v>
      </c>
      <c r="AQ12" s="5"/>
      <c r="AR12" s="46">
        <v>112</v>
      </c>
      <c r="AS12" s="1">
        <v>113</v>
      </c>
      <c r="AT12" s="1">
        <v>108</v>
      </c>
      <c r="AU12" s="144">
        <v>108</v>
      </c>
      <c r="AV12" s="46"/>
      <c r="AY12" s="4"/>
      <c r="AZ12" s="37">
        <f>Table1[[#This Row],[Column17]]+Table1[[#This Row],[Column21]]</f>
        <v>0</v>
      </c>
      <c r="BA12" s="57">
        <f>SUM(Table1[[#This Row],[F/T Taught PG 2018/19]]+Table1[[#This Row],[Column4]])</f>
        <v>0</v>
      </c>
      <c r="BB12" s="57">
        <f>SUM(Table1[[#This Row],[F/T Taught PG 2019/20]]+Table1[[#This Row],[Column6]])</f>
        <v>0</v>
      </c>
      <c r="BC12" s="39">
        <f>Table13[[#This Row],[F/T PhD 2020/21]]+Table13[[#This Row],[Total Students 2018/19]]</f>
        <v>108</v>
      </c>
      <c r="BD12" s="46">
        <v>8</v>
      </c>
      <c r="BE12" s="1">
        <v>4</v>
      </c>
      <c r="BF12" s="1">
        <v>5</v>
      </c>
      <c r="BG12" s="144">
        <v>5</v>
      </c>
      <c r="BH12" s="46"/>
      <c r="BI12" s="1">
        <v>3</v>
      </c>
      <c r="BJ12" s="1">
        <v>2</v>
      </c>
      <c r="BK12" s="4"/>
      <c r="BL12" s="37">
        <f>Table1[[#This Row],[Column18]]+Table1[[#This Row],[Column22]]</f>
        <v>0</v>
      </c>
      <c r="BM12" s="57">
        <f>SUM(Table1[[#This Row],[F/T PhD 2018/19]]+Table1[[#This Row],[P/T PhD 2018/19]])</f>
        <v>0</v>
      </c>
      <c r="BN12" s="57">
        <f>SUM(Table1[[#This Row],[F/T PhD 2019/20]]+Table1[[#This Row],[P/T PhD 2019/20]])</f>
        <v>0</v>
      </c>
      <c r="BO12" s="39">
        <f t="shared" si="7"/>
        <v>5</v>
      </c>
      <c r="BP12" s="37">
        <f t="shared" ref="BP12:BR13" si="8">AL12+AZ12+BL12</f>
        <v>42</v>
      </c>
      <c r="BQ12" s="37">
        <f t="shared" si="8"/>
        <v>0</v>
      </c>
      <c r="BR12" s="37">
        <f t="shared" si="8"/>
        <v>0</v>
      </c>
      <c r="BS12" s="31">
        <f>Table13[[#This Row],[Column5]]+BC12+BO12</f>
        <v>181</v>
      </c>
    </row>
    <row r="13" spans="1:219" s="1" customFormat="1" ht="76.5" x14ac:dyDescent="0.2">
      <c r="A13" s="42" t="s">
        <v>121</v>
      </c>
      <c r="B13" s="1" t="s">
        <v>6</v>
      </c>
      <c r="C13" s="2">
        <v>1</v>
      </c>
      <c r="D13" s="1" t="s">
        <v>122</v>
      </c>
      <c r="E13" s="1" t="s">
        <v>123</v>
      </c>
      <c r="F13" s="1">
        <v>185</v>
      </c>
      <c r="G13" s="1">
        <v>115</v>
      </c>
      <c r="H13" s="5">
        <v>55</v>
      </c>
      <c r="I13" s="2">
        <v>1</v>
      </c>
      <c r="J13" s="43"/>
      <c r="K13" s="1">
        <v>5</v>
      </c>
      <c r="L13" s="1">
        <v>19</v>
      </c>
      <c r="M13" s="64">
        <v>27</v>
      </c>
      <c r="N13" s="43"/>
      <c r="O13" s="1">
        <v>1</v>
      </c>
      <c r="P13" s="1">
        <v>1</v>
      </c>
      <c r="Q13" s="64"/>
      <c r="R13" s="57"/>
      <c r="S13" s="57">
        <f>Table1[[#This Row],[F/T Staff 2018/19]]+Table1[[#This Row],[P/T Staff 2018/19]]</f>
        <v>0</v>
      </c>
      <c r="T13" s="57">
        <f>Table1[[#This Row],[F/T Staff 2019/20]]+Table1[[#This Row],[P/T Staff 2019/20]]</f>
        <v>0</v>
      </c>
      <c r="U13" s="63">
        <f>Table13[[#This Row],[P/T Staff 2018/19]]+Table13[[#This Row],[Staff Total 2019/20]]</f>
        <v>27</v>
      </c>
      <c r="V13" s="43"/>
      <c r="W13" s="1">
        <v>28</v>
      </c>
      <c r="X13" s="1">
        <v>1</v>
      </c>
      <c r="Y13" s="5"/>
      <c r="Z13" s="43"/>
      <c r="AC13" s="5"/>
      <c r="AD13" s="43"/>
      <c r="AE13" s="1">
        <v>156</v>
      </c>
      <c r="AF13" s="1">
        <v>52</v>
      </c>
      <c r="AG13" s="5">
        <v>56</v>
      </c>
      <c r="AH13" s="43"/>
      <c r="AK13" s="5"/>
      <c r="AL13" s="57">
        <f>Table1[[#This Row],[Column15]]+Table1[[#This Row],[Column19]]+Table1[[#This Row],[Column20]]+Table1[[#This Row],[Column16]]</f>
        <v>0</v>
      </c>
      <c r="AM13" s="57">
        <f>SUM(Table1[[#This Row],[F/T UG Single H 2018/19]]+Table1[[#This Row],[F/T UG Single H 2020/22]]+Table1[[#This Row],[F/T UG Joint H 2018/19]]+Table1[[#This Row],[Column3]])</f>
        <v>0</v>
      </c>
      <c r="AN13" s="57">
        <f>SUM(Table1[[#This Row],[F/T UG Single H 2019/20]]+Table1[[#This Row],[F/T UG Single H 2020/214]]+Table1[[#This Row],[F/T UG Joint H 2019/20]]+Table1[[#This Row],[Column2]])</f>
        <v>0</v>
      </c>
      <c r="AO13" s="38">
        <f>Table13[[#This Row],[F/T UG Joint H 2018/19]]+Table13[[#This Row],[Column2]]+Table13[[#This Row],[Total UG Students 2020/21]]+Table13[[#This Row],[F/T Taught PG 2019/20]]</f>
        <v>56</v>
      </c>
      <c r="AP13" s="5">
        <v>40</v>
      </c>
      <c r="AQ13" s="5"/>
      <c r="AR13" s="43"/>
      <c r="AU13" s="4"/>
      <c r="AV13" s="43"/>
      <c r="AY13" s="4"/>
      <c r="AZ13" s="37">
        <f>Table1[[#This Row],[Column17]]+Table1[[#This Row],[Column21]]</f>
        <v>0</v>
      </c>
      <c r="BA13" s="57">
        <f>SUM(Table1[[#This Row],[F/T Taught PG 2018/19]]+Table1[[#This Row],[Column4]])</f>
        <v>0</v>
      </c>
      <c r="BB13" s="57">
        <f>SUM(Table1[[#This Row],[F/T Taught PG 2019/20]]+Table1[[#This Row],[Column6]])</f>
        <v>0</v>
      </c>
      <c r="BC13" s="39">
        <f>Table13[[#This Row],[F/T PhD 2020/21]]+Table13[[#This Row],[Total Students 2018/19]]</f>
        <v>0</v>
      </c>
      <c r="BD13" s="43"/>
      <c r="BE13" s="1">
        <v>5</v>
      </c>
      <c r="BF13" s="1">
        <v>12</v>
      </c>
      <c r="BG13" s="4">
        <v>39</v>
      </c>
      <c r="BH13" s="43"/>
      <c r="BK13" s="4">
        <v>2</v>
      </c>
      <c r="BL13" s="37">
        <f>Table1[[#This Row],[Column18]]+Table1[[#This Row],[Column22]]</f>
        <v>0</v>
      </c>
      <c r="BM13" s="57">
        <f>SUM(Table1[[#This Row],[F/T PhD 2018/19]]+Table1[[#This Row],[P/T PhD 2018/19]])</f>
        <v>0</v>
      </c>
      <c r="BN13" s="57">
        <f>SUM(Table1[[#This Row],[F/T PhD 2019/20]]+Table1[[#This Row],[P/T PhD 2019/20]])</f>
        <v>0</v>
      </c>
      <c r="BO13" s="39">
        <f t="shared" si="7"/>
        <v>41</v>
      </c>
      <c r="BP13" s="37">
        <f t="shared" si="8"/>
        <v>0</v>
      </c>
      <c r="BQ13" s="37">
        <f t="shared" si="8"/>
        <v>0</v>
      </c>
      <c r="BR13" s="37">
        <f t="shared" si="8"/>
        <v>0</v>
      </c>
      <c r="BS13" s="31">
        <f>Table13[[#This Row],[Column5]]+BC13+BO13</f>
        <v>97</v>
      </c>
      <c r="BT13" s="41"/>
    </row>
    <row r="14" spans="1:219" s="1" customFormat="1" ht="15" customHeight="1" x14ac:dyDescent="0.2">
      <c r="A14" s="42" t="s">
        <v>129</v>
      </c>
      <c r="B14" s="1" t="s">
        <v>6</v>
      </c>
      <c r="C14" s="1" t="s">
        <v>6</v>
      </c>
      <c r="D14" s="1" t="s">
        <v>130</v>
      </c>
      <c r="F14" s="1">
        <v>0</v>
      </c>
      <c r="H14" s="5"/>
      <c r="I14" s="1">
        <v>1</v>
      </c>
      <c r="K14" s="1">
        <v>1</v>
      </c>
      <c r="L14" s="1">
        <v>1</v>
      </c>
      <c r="M14" s="59">
        <v>0.6</v>
      </c>
      <c r="N14" s="2"/>
      <c r="O14" s="1">
        <v>1</v>
      </c>
      <c r="P14" s="1">
        <v>2</v>
      </c>
      <c r="Q14" s="64"/>
      <c r="R14" s="57">
        <f>Table13[[#This Row],[F/T Staff 2018/19]]+Table13[[#This Row],[P/T Staff 2019/20]]</f>
        <v>0</v>
      </c>
      <c r="S14" s="57">
        <f>Table13[[#This Row],[F/T Staff 2019/20]]+Table13[[#This Row],[P/T Staff 2020/21]]</f>
        <v>2</v>
      </c>
      <c r="T14" s="57">
        <f>Table13[[#This Row],[F/T Staff 2020/21]]+Table13[[#This Row],[Staff Total 2018/19]]</f>
        <v>3</v>
      </c>
      <c r="U14" s="63">
        <f>Table13[[#This Row],[P/T Staff 2018/19]]+Table13[[#This Row],[Staff Total 2019/20]]</f>
        <v>0.6</v>
      </c>
      <c r="V14" s="43"/>
      <c r="Y14" s="5"/>
      <c r="Z14" s="43"/>
      <c r="AC14" s="5"/>
      <c r="AD14" s="43"/>
      <c r="AE14" s="1">
        <v>19</v>
      </c>
      <c r="AF14" s="1">
        <v>8</v>
      </c>
      <c r="AG14" s="5">
        <v>11</v>
      </c>
      <c r="AH14" s="43"/>
      <c r="AK14" s="5"/>
      <c r="AL14" s="57">
        <f>Table13[[#This Row],[F/T UG Single H 2020/22]]+Table13[[#This Row],[F/T UG Joint H 2019/20]]+Table13[[#This Row],[Column1]]+Table13[[#This Row],[All credit bearing Yr 1 2020/21]]</f>
        <v>0</v>
      </c>
      <c r="AM14" s="57">
        <f>Table13[[#This Row],[F/T UG Single H 2020/214]]+Table13[[#This Row],[F/T UG Joint H 2020/21]]+Table13[[#This Row],[Total UG Students 2018/19]]+Table13[[#This Row],[All non credit bearing all yrs 2020/21]]</f>
        <v>19</v>
      </c>
      <c r="AN14" s="57">
        <f>Table13[[#This Row],[F/T UG Single H 2020/215]]+Table13[[#This Row],[Column3]]+Table13[[#This Row],[Total UG Students 2019/20]]+Table13[[#This Row],[F/T Taught PG 2018/19]]</f>
        <v>8</v>
      </c>
      <c r="AO14" s="38">
        <f>Table13[[#This Row],[F/T UG Joint H 2018/19]]+Table13[[#This Row],[Column2]]+Table13[[#This Row],[Total UG Students 2020/21]]+Table13[[#This Row],[F/T Taught PG 2019/20]]</f>
        <v>11</v>
      </c>
      <c r="AP14" s="5"/>
      <c r="AQ14" s="5">
        <v>10</v>
      </c>
      <c r="AR14" s="43"/>
      <c r="AU14" s="4"/>
      <c r="AV14" s="43"/>
      <c r="AY14" s="4"/>
      <c r="AZ14" s="37">
        <f>Table13[[#This Row],[Column7]]+Table13[[#This Row],[P/T PhD 2018/19]]</f>
        <v>0</v>
      </c>
      <c r="BA14" s="57">
        <f>Table13[[#This Row],[F/T PhD 2018/19]]+Table13[[#This Row],[P/T PhD 2019/20]]</f>
        <v>0</v>
      </c>
      <c r="BB14" s="57">
        <f>Table13[[#This Row],[F/T PhD 2019/20]]+Table13[[#This Row],[P/T PhD 2020/21]]</f>
        <v>0</v>
      </c>
      <c r="BC14" s="39">
        <f>Table13[[#This Row],[F/T PhD 2020/21]]+Table13[[#This Row],[Total Students 2018/19]]</f>
        <v>0</v>
      </c>
      <c r="BD14" s="43"/>
      <c r="BG14" s="4"/>
      <c r="BH14" s="43"/>
      <c r="BK14" s="4"/>
      <c r="BL14" s="37">
        <f t="shared" si="4"/>
        <v>0</v>
      </c>
      <c r="BM14" s="57">
        <f t="shared" si="5"/>
        <v>0</v>
      </c>
      <c r="BN14" s="57">
        <f t="shared" si="6"/>
        <v>0</v>
      </c>
      <c r="BO14" s="39">
        <f t="shared" si="7"/>
        <v>0</v>
      </c>
      <c r="BP14" s="37">
        <f>Table13[[#This Row],[F/T Taught PG 2020/21]]+Table13[[#This Row],[Total Students 2019/20]]+BL14</f>
        <v>0</v>
      </c>
      <c r="BQ14" s="37">
        <f>Table13[[#This Row],[Column4]]+Table13[[#This Row],[Column10]]+BM14</f>
        <v>19</v>
      </c>
      <c r="BR14" s="37">
        <f>Table13[[#This Row],[Column6]]+Table13[[#This Row],[Column11]]+BN14</f>
        <v>8</v>
      </c>
      <c r="BS14" s="31">
        <f>Table13[[#This Row],[Column5]]+BC14+BO14</f>
        <v>11</v>
      </c>
      <c r="BT14" s="41"/>
      <c r="BU14" s="41"/>
      <c r="BV14" s="41"/>
      <c r="BW14" s="41"/>
      <c r="BX14" s="41"/>
      <c r="BY14" s="41"/>
      <c r="BZ14" s="41"/>
      <c r="CA14" s="41"/>
    </row>
    <row r="15" spans="1:219" s="1" customFormat="1" ht="63.75" x14ac:dyDescent="0.2">
      <c r="A15" s="47" t="s">
        <v>131</v>
      </c>
      <c r="B15" s="1" t="s">
        <v>6</v>
      </c>
      <c r="C15" s="1">
        <v>1</v>
      </c>
      <c r="D15" s="1" t="s">
        <v>132</v>
      </c>
      <c r="F15" s="1">
        <v>55</v>
      </c>
      <c r="G15" s="1">
        <v>40</v>
      </c>
      <c r="H15" s="5"/>
      <c r="I15" s="1">
        <v>1</v>
      </c>
      <c r="J15" s="41">
        <v>10</v>
      </c>
      <c r="K15" s="1">
        <v>8</v>
      </c>
      <c r="L15" s="1">
        <v>7</v>
      </c>
      <c r="M15" s="59">
        <v>7</v>
      </c>
      <c r="N15" s="52">
        <v>1</v>
      </c>
      <c r="O15" s="1">
        <v>3</v>
      </c>
      <c r="P15" s="1">
        <v>3</v>
      </c>
      <c r="Q15" s="64">
        <v>2</v>
      </c>
      <c r="R15" s="57">
        <f>Table13[[#This Row],[F/T Staff 2018/19]]+Table13[[#This Row],[P/T Staff 2019/20]]</f>
        <v>11</v>
      </c>
      <c r="S15" s="57">
        <f>Table13[[#This Row],[F/T Staff 2019/20]]+Table13[[#This Row],[P/T Staff 2020/21]]</f>
        <v>11</v>
      </c>
      <c r="T15" s="57">
        <f>Table13[[#This Row],[F/T Staff 2020/21]]+Table13[[#This Row],[Staff Total 2018/19]]</f>
        <v>10</v>
      </c>
      <c r="U15" s="63">
        <f>Table13[[#This Row],[P/T Staff 2018/19]]+Table13[[#This Row],[Staff Total 2019/20]]</f>
        <v>9</v>
      </c>
      <c r="V15" s="46">
        <v>29</v>
      </c>
      <c r="W15" s="1">
        <v>22</v>
      </c>
      <c r="X15" s="1">
        <v>27</v>
      </c>
      <c r="Y15" s="5">
        <v>26</v>
      </c>
      <c r="Z15" s="46"/>
      <c r="AC15" s="5"/>
      <c r="AD15" s="46">
        <v>35</v>
      </c>
      <c r="AE15" s="1">
        <v>46</v>
      </c>
      <c r="AF15" s="1">
        <v>15</v>
      </c>
      <c r="AG15" s="5">
        <v>17</v>
      </c>
      <c r="AH15" s="46"/>
      <c r="AK15" s="5"/>
      <c r="AL15" s="57">
        <f>Table13[[#This Row],[F/T UG Single H 2020/22]]+Table13[[#This Row],[F/T UG Joint H 2019/20]]+Table13[[#This Row],[Column1]]+Table13[[#This Row],[All credit bearing Yr 1 2020/21]]</f>
        <v>64</v>
      </c>
      <c r="AM15" s="57">
        <f>Table13[[#This Row],[F/T UG Single H 2020/214]]+Table13[[#This Row],[F/T UG Joint H 2020/21]]+Table13[[#This Row],[Total UG Students 2018/19]]+Table13[[#This Row],[All non credit bearing all yrs 2020/21]]</f>
        <v>68</v>
      </c>
      <c r="AN15" s="57">
        <f>Table13[[#This Row],[F/T UG Single H 2020/215]]+Table13[[#This Row],[Column3]]+Table13[[#This Row],[Total UG Students 2019/20]]+Table13[[#This Row],[F/T Taught PG 2018/19]]</f>
        <v>42</v>
      </c>
      <c r="AO15" s="38">
        <f>Table13[[#This Row],[F/T UG Joint H 2018/19]]+Table13[[#This Row],[Column2]]+Table13[[#This Row],[Total UG Students 2020/21]]+Table13[[#This Row],[F/T Taught PG 2019/20]]</f>
        <v>43</v>
      </c>
      <c r="AP15" s="5">
        <v>15</v>
      </c>
      <c r="AQ15" s="5"/>
      <c r="AR15" s="46">
        <v>57</v>
      </c>
      <c r="AS15" s="1">
        <v>103</v>
      </c>
      <c r="AT15" s="1">
        <v>164</v>
      </c>
      <c r="AU15" s="4">
        <v>128</v>
      </c>
      <c r="AV15" s="46"/>
      <c r="AY15" s="4"/>
      <c r="AZ15" s="37">
        <f>Table13[[#This Row],[Column7]]+Table13[[#This Row],[P/T PhD 2018/19]]</f>
        <v>57</v>
      </c>
      <c r="BA15" s="57">
        <f>Table13[[#This Row],[F/T PhD 2018/19]]+Table13[[#This Row],[P/T PhD 2019/20]]</f>
        <v>103</v>
      </c>
      <c r="BB15" s="57">
        <f>Table13[[#This Row],[F/T PhD 2019/20]]+Table13[[#This Row],[P/T PhD 2020/21]]</f>
        <v>164</v>
      </c>
      <c r="BC15" s="39">
        <f>Table13[[#This Row],[F/T PhD 2020/21]]+Table13[[#This Row],[Total Students 2018/19]]</f>
        <v>128</v>
      </c>
      <c r="BD15" s="46">
        <v>14</v>
      </c>
      <c r="BE15" s="1">
        <v>8</v>
      </c>
      <c r="BF15" s="1">
        <v>11</v>
      </c>
      <c r="BG15" s="4">
        <v>5</v>
      </c>
      <c r="BH15" s="46">
        <v>1</v>
      </c>
      <c r="BI15" s="1">
        <v>2</v>
      </c>
      <c r="BJ15" s="1">
        <v>1</v>
      </c>
      <c r="BK15" s="4"/>
      <c r="BL15" s="37">
        <f t="shared" si="4"/>
        <v>15</v>
      </c>
      <c r="BM15" s="57">
        <f t="shared" si="5"/>
        <v>10</v>
      </c>
      <c r="BN15" s="57">
        <f t="shared" si="6"/>
        <v>12</v>
      </c>
      <c r="BO15" s="39">
        <f t="shared" si="7"/>
        <v>5</v>
      </c>
      <c r="BP15" s="37">
        <f>Table13[[#This Row],[F/T Taught PG 2020/21]]+Table13[[#This Row],[Total Students 2019/20]]+BL15</f>
        <v>136</v>
      </c>
      <c r="BQ15" s="37">
        <f>Table13[[#This Row],[Column4]]+Table13[[#This Row],[Column10]]+BM15</f>
        <v>181</v>
      </c>
      <c r="BR15" s="37">
        <f>Table13[[#This Row],[Column6]]+Table13[[#This Row],[Column11]]+BN15</f>
        <v>218</v>
      </c>
      <c r="BS15" s="31">
        <f>Table13[[#This Row],[Column5]]+BC15+BO15</f>
        <v>176</v>
      </c>
      <c r="BT15" s="41"/>
    </row>
    <row r="16" spans="1:219" s="1" customFormat="1" ht="242.25" x14ac:dyDescent="0.2">
      <c r="A16" s="4" t="s">
        <v>5</v>
      </c>
      <c r="B16" s="2" t="s">
        <v>6</v>
      </c>
      <c r="C16" s="2">
        <v>1</v>
      </c>
      <c r="D16" s="2" t="s">
        <v>133</v>
      </c>
      <c r="E16" s="2" t="s">
        <v>152</v>
      </c>
      <c r="F16" s="2">
        <v>185</v>
      </c>
      <c r="G16" s="2">
        <v>160</v>
      </c>
      <c r="H16" s="5"/>
      <c r="I16" s="2">
        <v>1</v>
      </c>
      <c r="J16" s="46">
        <v>17</v>
      </c>
      <c r="K16" s="2">
        <v>9</v>
      </c>
      <c r="L16" s="2">
        <v>10</v>
      </c>
      <c r="M16" s="59">
        <v>6</v>
      </c>
      <c r="N16" s="52"/>
      <c r="O16" s="2">
        <v>5</v>
      </c>
      <c r="P16" s="2">
        <v>1</v>
      </c>
      <c r="Q16" s="64">
        <v>3</v>
      </c>
      <c r="R16" s="57">
        <f>Table13[[#This Row],[F/T Staff 2018/19]]+Table13[[#This Row],[P/T Staff 2019/20]]</f>
        <v>17</v>
      </c>
      <c r="S16" s="57">
        <f>Table13[[#This Row],[F/T Staff 2019/20]]+Table13[[#This Row],[P/T Staff 2020/21]]</f>
        <v>14</v>
      </c>
      <c r="T16" s="57">
        <f>Table13[[#This Row],[F/T Staff 2020/21]]+Table13[[#This Row],[Staff Total 2018/19]]</f>
        <v>11</v>
      </c>
      <c r="U16" s="63">
        <f>Table13[[#This Row],[P/T Staff 2018/19]]+Table13[[#This Row],[Staff Total 2019/20]]</f>
        <v>9</v>
      </c>
      <c r="V16" s="46">
        <v>117</v>
      </c>
      <c r="W16" s="2">
        <v>61</v>
      </c>
      <c r="X16" s="2">
        <v>39</v>
      </c>
      <c r="Y16" s="5">
        <v>59</v>
      </c>
      <c r="Z16" s="46">
        <v>40</v>
      </c>
      <c r="AA16" s="2">
        <v>1</v>
      </c>
      <c r="AB16" s="2"/>
      <c r="AC16" s="5"/>
      <c r="AD16" s="46"/>
      <c r="AE16" s="2">
        <v>106</v>
      </c>
      <c r="AF16" s="2">
        <v>65</v>
      </c>
      <c r="AG16" s="5">
        <v>68</v>
      </c>
      <c r="AH16" s="46"/>
      <c r="AI16" s="2">
        <v>1</v>
      </c>
      <c r="AJ16" s="2">
        <v>1</v>
      </c>
      <c r="AK16" s="5">
        <v>1</v>
      </c>
      <c r="AL16" s="57">
        <f>Table13[[#This Row],[F/T UG Single H 2020/22]]+Table13[[#This Row],[F/T UG Joint H 2019/20]]+Table13[[#This Row],[Column1]]+Table13[[#This Row],[All credit bearing Yr 1 2020/21]]</f>
        <v>157</v>
      </c>
      <c r="AM16" s="57">
        <f>Table13[[#This Row],[F/T UG Single H 2020/214]]+Table13[[#This Row],[F/T UG Joint H 2020/21]]+Table13[[#This Row],[Total UG Students 2018/19]]+Table13[[#This Row],[All non credit bearing all yrs 2020/21]]</f>
        <v>169</v>
      </c>
      <c r="AN16" s="57">
        <f>Table13[[#This Row],[F/T UG Single H 2020/215]]+Table13[[#This Row],[Column3]]+Table13[[#This Row],[Total UG Students 2019/20]]+Table13[[#This Row],[F/T Taught PG 2018/19]]</f>
        <v>105</v>
      </c>
      <c r="AO16" s="38">
        <f>Table13[[#This Row],[F/T UG Joint H 2018/19]]+Table13[[#This Row],[Column2]]+Table13[[#This Row],[Total UG Students 2020/21]]+Table13[[#This Row],[F/T Taught PG 2019/20]]</f>
        <v>128</v>
      </c>
      <c r="AP16" s="5">
        <v>50</v>
      </c>
      <c r="AQ16" s="5">
        <v>157</v>
      </c>
      <c r="AR16" s="46">
        <v>29</v>
      </c>
      <c r="AS16" s="2">
        <v>29</v>
      </c>
      <c r="AT16" s="2">
        <v>24</v>
      </c>
      <c r="AU16" s="4">
        <v>20</v>
      </c>
      <c r="AV16" s="46">
        <v>7</v>
      </c>
      <c r="AW16" s="2">
        <v>12</v>
      </c>
      <c r="AX16" s="2">
        <v>10</v>
      </c>
      <c r="AY16" s="4">
        <v>9</v>
      </c>
      <c r="AZ16" s="37">
        <f>Table13[[#This Row],[Column7]]+Table13[[#This Row],[P/T PhD 2018/19]]</f>
        <v>36</v>
      </c>
      <c r="BA16" s="57">
        <f>Table13[[#This Row],[F/T PhD 2018/19]]+Table13[[#This Row],[P/T PhD 2019/20]]</f>
        <v>41</v>
      </c>
      <c r="BB16" s="57">
        <f>Table13[[#This Row],[F/T PhD 2019/20]]+Table13[[#This Row],[P/T PhD 2020/21]]</f>
        <v>34</v>
      </c>
      <c r="BC16" s="39">
        <f>Table13[[#This Row],[F/T PhD 2020/21]]+Table13[[#This Row],[Total Students 2018/19]]</f>
        <v>29</v>
      </c>
      <c r="BD16" s="46">
        <v>10</v>
      </c>
      <c r="BE16" s="2">
        <v>9</v>
      </c>
      <c r="BF16" s="2">
        <v>5</v>
      </c>
      <c r="BG16" s="4">
        <v>6</v>
      </c>
      <c r="BH16" s="46">
        <v>10</v>
      </c>
      <c r="BI16" s="2">
        <v>2</v>
      </c>
      <c r="BJ16" s="2">
        <v>1</v>
      </c>
      <c r="BK16" s="4"/>
      <c r="BL16" s="37">
        <f t="shared" si="4"/>
        <v>20</v>
      </c>
      <c r="BM16" s="57">
        <f t="shared" si="5"/>
        <v>11</v>
      </c>
      <c r="BN16" s="57">
        <f t="shared" si="6"/>
        <v>6</v>
      </c>
      <c r="BO16" s="39">
        <f t="shared" si="7"/>
        <v>6</v>
      </c>
      <c r="BP16" s="37">
        <f>Table13[[#This Row],[F/T Taught PG 2020/21]]+Table13[[#This Row],[Total Students 2019/20]]+BL16</f>
        <v>213</v>
      </c>
      <c r="BQ16" s="37">
        <f>Table13[[#This Row],[Column4]]+Table13[[#This Row],[Column10]]+BM16</f>
        <v>221</v>
      </c>
      <c r="BR16" s="37">
        <f>Table13[[#This Row],[Column6]]+Table13[[#This Row],[Column11]]+BN16</f>
        <v>145</v>
      </c>
      <c r="BS16" s="31">
        <f>Table13[[#This Row],[Column5]]+BC16+BO16</f>
        <v>163</v>
      </c>
      <c r="BT16" s="2"/>
    </row>
    <row r="17" spans="1:79" s="1" customFormat="1" ht="140.25" x14ac:dyDescent="0.2">
      <c r="A17" s="47" t="s">
        <v>140</v>
      </c>
      <c r="B17" s="1" t="s">
        <v>6</v>
      </c>
      <c r="C17" s="1">
        <v>1</v>
      </c>
      <c r="D17" s="1" t="s">
        <v>141</v>
      </c>
      <c r="F17" s="1">
        <v>35</v>
      </c>
      <c r="G17" s="1">
        <v>30</v>
      </c>
      <c r="H17" s="5"/>
      <c r="I17" s="1">
        <v>1</v>
      </c>
      <c r="J17" s="46">
        <v>2</v>
      </c>
      <c r="K17" s="1">
        <v>3</v>
      </c>
      <c r="L17" s="1">
        <v>3</v>
      </c>
      <c r="M17" s="59">
        <v>3</v>
      </c>
      <c r="N17" s="52">
        <v>1</v>
      </c>
      <c r="Q17" s="64"/>
      <c r="R17" s="57">
        <f>Table13[[#This Row],[F/T Staff 2018/19]]+Table13[[#This Row],[P/T Staff 2019/20]]</f>
        <v>3</v>
      </c>
      <c r="S17" s="57">
        <f>Table13[[#This Row],[F/T Staff 2019/20]]+Table13[[#This Row],[P/T Staff 2020/21]]</f>
        <v>3</v>
      </c>
      <c r="T17" s="57">
        <f>Table13[[#This Row],[F/T Staff 2020/21]]+Table13[[#This Row],[Staff Total 2018/19]]</f>
        <v>3</v>
      </c>
      <c r="U17" s="63">
        <f>Table13[[#This Row],[P/T Staff 2018/19]]+Table13[[#This Row],[Staff Total 2019/20]]</f>
        <v>3</v>
      </c>
      <c r="V17" s="46">
        <v>10</v>
      </c>
      <c r="W17" s="1">
        <v>6</v>
      </c>
      <c r="X17" s="1">
        <v>3</v>
      </c>
      <c r="Y17" s="5">
        <v>6</v>
      </c>
      <c r="Z17" s="46"/>
      <c r="AC17" s="5"/>
      <c r="AD17" s="46">
        <v>8</v>
      </c>
      <c r="AE17" s="1">
        <v>6</v>
      </c>
      <c r="AF17" s="1">
        <v>7</v>
      </c>
      <c r="AG17" s="5">
        <v>6</v>
      </c>
      <c r="AH17" s="46"/>
      <c r="AK17" s="5"/>
      <c r="AL17" s="57">
        <f>Table13[[#This Row],[F/T UG Single H 2020/22]]+Table13[[#This Row],[F/T UG Joint H 2019/20]]+Table13[[#This Row],[Column1]]+Table13[[#This Row],[All credit bearing Yr 1 2020/21]]</f>
        <v>18</v>
      </c>
      <c r="AM17" s="57">
        <f>Table13[[#This Row],[F/T UG Single H 2020/214]]+Table13[[#This Row],[F/T UG Joint H 2020/21]]+Table13[[#This Row],[Total UG Students 2018/19]]+Table13[[#This Row],[All non credit bearing all yrs 2020/21]]</f>
        <v>12</v>
      </c>
      <c r="AN17" s="57">
        <f>Table13[[#This Row],[F/T UG Single H 2020/215]]+Table13[[#This Row],[Column3]]+Table13[[#This Row],[Total UG Students 2019/20]]+Table13[[#This Row],[F/T Taught PG 2018/19]]</f>
        <v>10</v>
      </c>
      <c r="AO17" s="38">
        <f>Table13[[#This Row],[F/T UG Joint H 2018/19]]+Table13[[#This Row],[Column2]]+Table13[[#This Row],[Total UG Students 2020/21]]+Table13[[#This Row],[F/T Taught PG 2019/20]]</f>
        <v>12</v>
      </c>
      <c r="AP17" s="5">
        <v>5</v>
      </c>
      <c r="AQ17" s="5"/>
      <c r="AR17" s="46"/>
      <c r="AU17" s="4"/>
      <c r="AV17" s="46"/>
      <c r="AY17" s="4"/>
      <c r="AZ17" s="37">
        <f>Table13[[#This Row],[Column7]]+Table13[[#This Row],[P/T PhD 2018/19]]</f>
        <v>0</v>
      </c>
      <c r="BA17" s="57">
        <f>Table13[[#This Row],[F/T PhD 2018/19]]+Table13[[#This Row],[P/T PhD 2019/20]]</f>
        <v>0</v>
      </c>
      <c r="BB17" s="57">
        <f>Table13[[#This Row],[F/T PhD 2019/20]]+Table13[[#This Row],[P/T PhD 2020/21]]</f>
        <v>0</v>
      </c>
      <c r="BC17" s="39">
        <f>Table13[[#This Row],[F/T PhD 2020/21]]+Table13[[#This Row],[Total Students 2018/19]]</f>
        <v>0</v>
      </c>
      <c r="BD17" s="46"/>
      <c r="BE17" s="1">
        <v>2</v>
      </c>
      <c r="BF17" s="1">
        <v>4</v>
      </c>
      <c r="BG17" s="4">
        <v>4</v>
      </c>
      <c r="BH17" s="2"/>
      <c r="BK17" s="4"/>
      <c r="BL17" s="37">
        <f t="shared" si="4"/>
        <v>0</v>
      </c>
      <c r="BM17" s="57">
        <f t="shared" si="5"/>
        <v>2</v>
      </c>
      <c r="BN17" s="57">
        <f t="shared" si="6"/>
        <v>4</v>
      </c>
      <c r="BO17" s="39">
        <f t="shared" si="7"/>
        <v>4</v>
      </c>
      <c r="BP17" s="37">
        <f>Table13[[#This Row],[F/T Taught PG 2020/21]]+Table13[[#This Row],[Total Students 2019/20]]+BL17</f>
        <v>18</v>
      </c>
      <c r="BQ17" s="37">
        <f>Table13[[#This Row],[Column4]]+Table13[[#This Row],[Column10]]+BM17</f>
        <v>14</v>
      </c>
      <c r="BR17" s="37">
        <f>Table13[[#This Row],[Column6]]+Table13[[#This Row],[Column11]]+BN17</f>
        <v>14</v>
      </c>
      <c r="BS17" s="31">
        <f>Table13[[#This Row],[Column5]]+BC17+BO17</f>
        <v>16</v>
      </c>
      <c r="BT17" s="51"/>
    </row>
    <row r="18" spans="1:79" s="1" customFormat="1" ht="76.5" x14ac:dyDescent="0.2">
      <c r="A18" s="47" t="s">
        <v>142</v>
      </c>
      <c r="B18" s="1" t="s">
        <v>6</v>
      </c>
      <c r="C18" s="1" t="s">
        <v>6</v>
      </c>
      <c r="D18" s="1" t="s">
        <v>143</v>
      </c>
      <c r="F18" s="1">
        <v>0</v>
      </c>
      <c r="G18" s="1">
        <v>5</v>
      </c>
      <c r="H18" s="5"/>
      <c r="I18" s="1">
        <v>1</v>
      </c>
      <c r="J18" s="46">
        <v>1</v>
      </c>
      <c r="K18" s="1">
        <v>1</v>
      </c>
      <c r="L18" s="1">
        <v>1</v>
      </c>
      <c r="M18" s="59">
        <v>1</v>
      </c>
      <c r="N18" s="52">
        <v>3</v>
      </c>
      <c r="O18" s="1">
        <v>4</v>
      </c>
      <c r="P18" s="1">
        <v>3</v>
      </c>
      <c r="Q18" s="64">
        <v>3</v>
      </c>
      <c r="R18" s="57">
        <f>Table13[[#This Row],[F/T Staff 2018/19]]+Table13[[#This Row],[P/T Staff 2019/20]]</f>
        <v>4</v>
      </c>
      <c r="S18" s="57">
        <f>Table13[[#This Row],[F/T Staff 2019/20]]+Table13[[#This Row],[P/T Staff 2020/21]]</f>
        <v>5</v>
      </c>
      <c r="T18" s="57">
        <f>Table13[[#This Row],[F/T Staff 2020/21]]+Table13[[#This Row],[Staff Total 2018/19]]</f>
        <v>4</v>
      </c>
      <c r="U18" s="63">
        <f>Table13[[#This Row],[P/T Staff 2018/19]]+Table13[[#This Row],[Staff Total 2019/20]]</f>
        <v>4</v>
      </c>
      <c r="V18" s="46"/>
      <c r="Y18" s="5"/>
      <c r="Z18" s="46"/>
      <c r="AC18" s="5"/>
      <c r="AD18" s="46">
        <v>8</v>
      </c>
      <c r="AE18" s="1">
        <v>36</v>
      </c>
      <c r="AF18" s="1">
        <v>23</v>
      </c>
      <c r="AG18" s="5"/>
      <c r="AH18" s="46"/>
      <c r="AK18" s="5"/>
      <c r="AL18" s="57">
        <f>Table13[[#This Row],[F/T UG Single H 2020/22]]+Table13[[#This Row],[F/T UG Joint H 2019/20]]+Table13[[#This Row],[Column1]]+Table13[[#This Row],[All credit bearing Yr 1 2020/21]]</f>
        <v>8</v>
      </c>
      <c r="AM18" s="57">
        <f>Table13[[#This Row],[F/T UG Single H 2020/214]]+Table13[[#This Row],[F/T UG Joint H 2020/21]]+Table13[[#This Row],[Total UG Students 2018/19]]+Table13[[#This Row],[All non credit bearing all yrs 2020/21]]</f>
        <v>36</v>
      </c>
      <c r="AN18" s="57">
        <f>Table13[[#This Row],[F/T UG Single H 2020/215]]+Table13[[#This Row],[Column3]]+Table13[[#This Row],[Total UG Students 2019/20]]+Table13[[#This Row],[F/T Taught PG 2018/19]]</f>
        <v>23</v>
      </c>
      <c r="AO18" s="38">
        <f>Table13[[#This Row],[F/T UG Joint H 2018/19]]+Table13[[#This Row],[Column2]]+Table13[[#This Row],[Total UG Students 2020/21]]+Table13[[#This Row],[F/T Taught PG 2019/20]]</f>
        <v>0</v>
      </c>
      <c r="AP18" s="5">
        <v>15</v>
      </c>
      <c r="AQ18" s="5">
        <v>8</v>
      </c>
      <c r="AR18" s="46"/>
      <c r="AU18" s="4">
        <v>8</v>
      </c>
      <c r="AV18" s="46"/>
      <c r="AY18" s="4"/>
      <c r="AZ18" s="37">
        <f>Table13[[#This Row],[Column7]]+Table13[[#This Row],[P/T PhD 2018/19]]</f>
        <v>0</v>
      </c>
      <c r="BA18" s="57">
        <f>Table13[[#This Row],[F/T PhD 2018/19]]+Table13[[#This Row],[P/T PhD 2019/20]]</f>
        <v>0</v>
      </c>
      <c r="BB18" s="57">
        <f>Table13[[#This Row],[F/T PhD 2019/20]]+Table13[[#This Row],[P/T PhD 2020/21]]</f>
        <v>0</v>
      </c>
      <c r="BC18" s="39">
        <f>Table13[[#This Row],[F/T PhD 2020/21]]+Table13[[#This Row],[Total Students 2018/19]]</f>
        <v>8</v>
      </c>
      <c r="BD18" s="46"/>
      <c r="BG18" s="4"/>
      <c r="BH18" s="2"/>
      <c r="BK18" s="4"/>
      <c r="BL18" s="37">
        <f t="shared" si="4"/>
        <v>0</v>
      </c>
      <c r="BM18" s="57">
        <f t="shared" si="5"/>
        <v>0</v>
      </c>
      <c r="BN18" s="57">
        <f t="shared" si="6"/>
        <v>0</v>
      </c>
      <c r="BO18" s="39">
        <f t="shared" si="7"/>
        <v>0</v>
      </c>
      <c r="BP18" s="37">
        <f>Table13[[#This Row],[F/T Taught PG 2020/21]]+Table13[[#This Row],[Total Students 2019/20]]+BL18</f>
        <v>8</v>
      </c>
      <c r="BQ18" s="37">
        <f>Table13[[#This Row],[Column4]]+Table13[[#This Row],[Column10]]+BM18</f>
        <v>36</v>
      </c>
      <c r="BR18" s="37">
        <f>Table13[[#This Row],[Column6]]+Table13[[#This Row],[Column11]]+BN18</f>
        <v>23</v>
      </c>
      <c r="BS18" s="31">
        <f>Table13[[#This Row],[Column5]]+BC18+BO18</f>
        <v>8</v>
      </c>
      <c r="BT18" s="41"/>
      <c r="BU18" s="41"/>
      <c r="BV18" s="41"/>
      <c r="BW18" s="41"/>
      <c r="BX18" s="41"/>
      <c r="BY18" s="41"/>
      <c r="BZ18" s="41"/>
      <c r="CA18" s="41"/>
    </row>
    <row r="19" spans="1:79" s="1" customFormat="1" ht="153" x14ac:dyDescent="0.2">
      <c r="A19" s="47" t="s">
        <v>144</v>
      </c>
      <c r="B19" s="1" t="s">
        <v>6</v>
      </c>
      <c r="C19" s="1" t="s">
        <v>6</v>
      </c>
      <c r="D19" s="1" t="s">
        <v>145</v>
      </c>
      <c r="F19" s="1">
        <v>25</v>
      </c>
      <c r="G19" s="1">
        <v>30</v>
      </c>
      <c r="H19" s="5"/>
      <c r="I19" s="1">
        <v>1</v>
      </c>
      <c r="J19" s="46">
        <v>4</v>
      </c>
      <c r="K19" s="1">
        <v>5</v>
      </c>
      <c r="L19" s="1">
        <v>6</v>
      </c>
      <c r="M19" s="59">
        <v>6</v>
      </c>
      <c r="N19" s="52">
        <v>3</v>
      </c>
      <c r="O19" s="1">
        <v>2</v>
      </c>
      <c r="P19" s="1">
        <v>3</v>
      </c>
      <c r="Q19" s="64">
        <v>3</v>
      </c>
      <c r="R19" s="57">
        <f>Table13[[#This Row],[F/T Staff 2018/19]]+Table13[[#This Row],[P/T Staff 2019/20]]</f>
        <v>7</v>
      </c>
      <c r="S19" s="57">
        <f>Table13[[#This Row],[F/T Staff 2019/20]]+Table13[[#This Row],[P/T Staff 2020/21]]</f>
        <v>7</v>
      </c>
      <c r="T19" s="57">
        <f>Table13[[#This Row],[F/T Staff 2020/21]]+Table13[[#This Row],[Staff Total 2018/19]]</f>
        <v>9</v>
      </c>
      <c r="U19" s="63">
        <f>Table13[[#This Row],[P/T Staff 2018/19]]+Table13[[#This Row],[Staff Total 2019/20]]</f>
        <v>9</v>
      </c>
      <c r="V19" s="46"/>
      <c r="Y19" s="5"/>
      <c r="Z19" s="46"/>
      <c r="AC19" s="5"/>
      <c r="AD19" s="46">
        <v>49</v>
      </c>
      <c r="AE19" s="1">
        <v>59</v>
      </c>
      <c r="AF19" s="1">
        <v>62</v>
      </c>
      <c r="AG19" s="5">
        <v>60</v>
      </c>
      <c r="AH19" s="46"/>
      <c r="AK19" s="5"/>
      <c r="AL19" s="57">
        <f>Table13[[#This Row],[F/T UG Single H 2020/22]]+Table13[[#This Row],[F/T UG Joint H 2019/20]]+Table13[[#This Row],[Column1]]+Table13[[#This Row],[All credit bearing Yr 1 2020/21]]</f>
        <v>49</v>
      </c>
      <c r="AM19" s="57">
        <f>Table13[[#This Row],[F/T UG Single H 2020/214]]+Table13[[#This Row],[F/T UG Joint H 2020/21]]+Table13[[#This Row],[Total UG Students 2018/19]]+Table13[[#This Row],[All non credit bearing all yrs 2020/21]]</f>
        <v>59</v>
      </c>
      <c r="AN19" s="57">
        <f>Table13[[#This Row],[F/T UG Single H 2020/215]]+Table13[[#This Row],[Column3]]+Table13[[#This Row],[Total UG Students 2019/20]]+Table13[[#This Row],[F/T Taught PG 2018/19]]</f>
        <v>62</v>
      </c>
      <c r="AO19" s="38">
        <f>Table13[[#This Row],[F/T UG Joint H 2018/19]]+Table13[[#This Row],[Column2]]+Table13[[#This Row],[Total UG Students 2020/21]]+Table13[[#This Row],[F/T Taught PG 2019/20]]</f>
        <v>60</v>
      </c>
      <c r="AP19" s="5">
        <v>20</v>
      </c>
      <c r="AQ19" s="5"/>
      <c r="AR19" s="46">
        <v>36</v>
      </c>
      <c r="AS19" s="1">
        <v>32</v>
      </c>
      <c r="AT19" s="1">
        <v>49</v>
      </c>
      <c r="AU19" s="4">
        <v>19</v>
      </c>
      <c r="AV19" s="46"/>
      <c r="AY19" s="4"/>
      <c r="AZ19" s="37">
        <f>Table13[[#This Row],[Column7]]+Table13[[#This Row],[P/T PhD 2018/19]]</f>
        <v>36</v>
      </c>
      <c r="BA19" s="57">
        <f>Table13[[#This Row],[F/T PhD 2018/19]]+Table13[[#This Row],[P/T PhD 2019/20]]</f>
        <v>32</v>
      </c>
      <c r="BB19" s="57">
        <f>Table13[[#This Row],[F/T PhD 2019/20]]+Table13[[#This Row],[P/T PhD 2020/21]]</f>
        <v>49</v>
      </c>
      <c r="BC19" s="39">
        <f>Table13[[#This Row],[F/T PhD 2020/21]]+Table13[[#This Row],[Total Students 2018/19]]</f>
        <v>19</v>
      </c>
      <c r="BD19" s="46">
        <v>2</v>
      </c>
      <c r="BE19" s="1">
        <v>2</v>
      </c>
      <c r="BF19" s="1">
        <v>3</v>
      </c>
      <c r="BG19" s="4">
        <v>3</v>
      </c>
      <c r="BH19" s="2"/>
      <c r="BJ19" s="1">
        <v>1</v>
      </c>
      <c r="BK19" s="4">
        <v>1</v>
      </c>
      <c r="BL19" s="37">
        <f t="shared" si="4"/>
        <v>2</v>
      </c>
      <c r="BM19" s="57">
        <f t="shared" si="5"/>
        <v>2</v>
      </c>
      <c r="BN19" s="57">
        <f t="shared" si="6"/>
        <v>4</v>
      </c>
      <c r="BO19" s="39">
        <f t="shared" si="7"/>
        <v>4</v>
      </c>
      <c r="BP19" s="37">
        <f>Table13[[#This Row],[F/T Taught PG 2020/21]]+Table13[[#This Row],[Total Students 2019/20]]+BL19</f>
        <v>87</v>
      </c>
      <c r="BQ19" s="37">
        <f>Table13[[#This Row],[Column4]]+Table13[[#This Row],[Column10]]+BM19</f>
        <v>93</v>
      </c>
      <c r="BR19" s="37">
        <f>Table13[[#This Row],[Column6]]+Table13[[#This Row],[Column11]]+BN19</f>
        <v>115</v>
      </c>
      <c r="BS19" s="31">
        <f>Table13[[#This Row],[Column5]]+BC19+BO19</f>
        <v>83</v>
      </c>
    </row>
    <row r="20" spans="1:79" s="6" customFormat="1" x14ac:dyDescent="0.2">
      <c r="A20" s="97"/>
      <c r="B20" s="88"/>
      <c r="C20" s="88"/>
      <c r="D20" s="88"/>
      <c r="E20" s="88"/>
      <c r="F20" s="88"/>
      <c r="G20" s="88"/>
      <c r="H20" s="88"/>
      <c r="I20" s="88"/>
      <c r="J20" s="88"/>
      <c r="K20" s="88"/>
      <c r="L20" s="88"/>
      <c r="M20" s="88"/>
      <c r="N20" s="88"/>
      <c r="O20" s="88"/>
      <c r="P20" s="88"/>
      <c r="Q20" s="91">
        <f>Table13[[#This Row],[F/T Staff 2019/20]]+Table13[[#This Row],[P/T Staff 2019/20]]</f>
        <v>0</v>
      </c>
      <c r="R20" s="102">
        <f>Table13[[#This Row],[F/T Staff 2020/21]]+Table13[[#This Row],[P/T Staff 2020/21]]</f>
        <v>0</v>
      </c>
      <c r="S20" s="92"/>
      <c r="T20" s="92"/>
      <c r="U20" s="96"/>
      <c r="V20" s="93"/>
      <c r="W20" s="88"/>
      <c r="X20" s="88"/>
      <c r="Y20" s="88"/>
      <c r="Z20" s="88"/>
      <c r="AA20" s="88"/>
      <c r="AB20" s="88"/>
      <c r="AC20" s="88"/>
      <c r="AD20" s="88"/>
      <c r="AE20" s="98">
        <f>Table13[[#This Row],[F/T UG Single H 2018/19]]+Table13[[#This Row],[F/T UG Joint H 2018/19]]</f>
        <v>0</v>
      </c>
      <c r="AF20" s="99">
        <f>Table13[[#This Row],[F/T UG Single H 2019/20]]+Table13[[#This Row],[F/T UG Joint H 2019/20]]</f>
        <v>0</v>
      </c>
      <c r="AG20" s="103">
        <f>Table13[[#This Row],[F/T UG Single H 2020/21]]+Table13[[#This Row],[F/T UG Joint H 2020/21]]</f>
        <v>0</v>
      </c>
      <c r="AH20" s="93"/>
      <c r="AI20" s="88"/>
      <c r="AJ20" s="88"/>
      <c r="AK20" s="91"/>
      <c r="AL20" s="95"/>
      <c r="AM20" s="92"/>
      <c r="AN20" s="92"/>
      <c r="AO20" s="96"/>
      <c r="AP20" s="100"/>
      <c r="AQ20" s="101"/>
      <c r="AR20" s="104"/>
      <c r="AS20" s="93"/>
      <c r="AT20" s="88">
        <f>AT7+AT8+AT10+AT18</f>
        <v>49</v>
      </c>
      <c r="AU20" s="88">
        <f>AU7+AU8+AU10+AU18</f>
        <v>103</v>
      </c>
      <c r="AV20" s="88" t="s">
        <v>214</v>
      </c>
      <c r="AW20" s="88"/>
      <c r="AX20" s="88"/>
      <c r="AY20" s="91"/>
      <c r="AZ20" s="95"/>
      <c r="BA20" s="105"/>
      <c r="BB20" s="96"/>
      <c r="BC20" s="24"/>
      <c r="BL20" s="24"/>
      <c r="BM20" s="24"/>
      <c r="BN20" s="24"/>
      <c r="BO20" s="24"/>
      <c r="BP20" s="24"/>
      <c r="BQ20" s="24"/>
      <c r="BR20" s="24"/>
      <c r="BS20" s="24"/>
    </row>
    <row r="21" spans="1:79" s="6" customFormat="1" x14ac:dyDescent="0.2">
      <c r="A21" s="97"/>
      <c r="B21" s="88"/>
      <c r="C21" s="88"/>
      <c r="D21" s="88"/>
      <c r="E21" s="88"/>
      <c r="F21" s="88"/>
      <c r="G21" s="88"/>
      <c r="H21" s="88"/>
      <c r="I21" s="88"/>
      <c r="J21" s="88"/>
      <c r="K21" s="88"/>
      <c r="L21" s="88"/>
      <c r="M21" s="88"/>
      <c r="N21" s="88"/>
      <c r="O21" s="88"/>
      <c r="P21" s="88"/>
      <c r="Q21" s="91">
        <f>Table13[[#This Row],[F/T Staff 2019/20]]+Table13[[#This Row],[P/T Staff 2019/20]]</f>
        <v>0</v>
      </c>
      <c r="R21" s="102">
        <f>Table13[[#This Row],[F/T Staff 2020/21]]+Table13[[#This Row],[P/T Staff 2020/21]]</f>
        <v>0</v>
      </c>
      <c r="S21" s="92"/>
      <c r="T21" s="92"/>
      <c r="U21" s="96"/>
      <c r="V21" s="93"/>
      <c r="W21" s="88"/>
      <c r="X21" s="88"/>
      <c r="Y21" s="88"/>
      <c r="Z21" s="88"/>
      <c r="AA21" s="88"/>
      <c r="AB21" s="88"/>
      <c r="AC21" s="88"/>
      <c r="AD21" s="88"/>
      <c r="AE21" s="98">
        <f>Table13[[#This Row],[F/T UG Single H 2018/19]]+Table13[[#This Row],[F/T UG Joint H 2018/19]]</f>
        <v>0</v>
      </c>
      <c r="AF21" s="99">
        <f>Table13[[#This Row],[F/T UG Single H 2019/20]]+Table13[[#This Row],[F/T UG Joint H 2019/20]]</f>
        <v>0</v>
      </c>
      <c r="AG21" s="103">
        <f>Table13[[#This Row],[F/T UG Single H 2020/21]]+Table13[[#This Row],[F/T UG Joint H 2020/21]]</f>
        <v>0</v>
      </c>
      <c r="AH21" s="93"/>
      <c r="AI21" s="88"/>
      <c r="AJ21" s="88"/>
      <c r="AK21" s="91"/>
      <c r="AL21" s="95"/>
      <c r="AM21" s="92"/>
      <c r="AN21" s="92"/>
      <c r="AO21" s="96"/>
      <c r="AP21" s="100"/>
      <c r="AQ21" s="101"/>
      <c r="AR21" s="104"/>
      <c r="AS21" s="93"/>
      <c r="AT21" s="88">
        <f>AT6+AT9+AT15+AT16</f>
        <v>203</v>
      </c>
      <c r="AU21" s="88">
        <f>AU6+AU9+AU15+AU16</f>
        <v>151</v>
      </c>
      <c r="AV21" s="88" t="s">
        <v>215</v>
      </c>
      <c r="AW21" s="88"/>
      <c r="AX21" s="88"/>
      <c r="AY21" s="91"/>
      <c r="AZ21" s="95"/>
      <c r="BA21" s="105"/>
      <c r="BB21" s="96"/>
      <c r="BC21" s="24"/>
      <c r="BL21" s="24"/>
      <c r="BM21" s="24"/>
      <c r="BN21" s="24"/>
      <c r="BO21" s="24"/>
      <c r="BP21" s="24"/>
      <c r="BQ21" s="24"/>
      <c r="BR21" s="24"/>
      <c r="BS21" s="24"/>
    </row>
    <row r="22" spans="1:79" s="6" customFormat="1" x14ac:dyDescent="0.2">
      <c r="R22" s="24"/>
      <c r="S22" s="24"/>
      <c r="T22" s="24"/>
      <c r="U22" s="24"/>
      <c r="AG22" s="24"/>
      <c r="AL22" s="24"/>
      <c r="AM22" s="24"/>
      <c r="AN22" s="24"/>
      <c r="AO22" s="24"/>
      <c r="AR22" s="24"/>
      <c r="AZ22" s="24"/>
      <c r="BA22" s="24"/>
      <c r="BB22" s="24"/>
      <c r="BC22" s="24"/>
      <c r="BL22" s="24"/>
      <c r="BM22" s="24"/>
      <c r="BN22" s="24"/>
      <c r="BO22" s="24"/>
      <c r="BP22" s="24"/>
      <c r="BQ22" s="24"/>
      <c r="BR22" s="24"/>
      <c r="BS22" s="24"/>
    </row>
    <row r="23" spans="1:79" s="6" customFormat="1" ht="25.5" x14ac:dyDescent="0.2">
      <c r="R23" s="24"/>
      <c r="S23" s="24"/>
      <c r="T23" s="24"/>
      <c r="U23" s="24"/>
      <c r="AG23" s="24"/>
      <c r="AL23" s="24"/>
      <c r="AM23" s="24"/>
      <c r="AN23" s="24"/>
      <c r="AO23" s="24"/>
      <c r="AR23" s="24"/>
      <c r="AT23" s="6" t="s">
        <v>216</v>
      </c>
      <c r="AU23" s="6">
        <f>AU20-AT20</f>
        <v>54</v>
      </c>
      <c r="AV23" s="6" t="s">
        <v>214</v>
      </c>
      <c r="AZ23" s="24"/>
      <c r="BA23" s="24"/>
      <c r="BB23" s="24"/>
      <c r="BC23" s="24"/>
      <c r="BL23" s="24"/>
      <c r="BM23" s="24"/>
      <c r="BN23" s="24"/>
      <c r="BO23" s="24"/>
      <c r="BP23" s="24"/>
      <c r="BQ23" s="24"/>
      <c r="BR23" s="24"/>
      <c r="BS23" s="24"/>
    </row>
    <row r="24" spans="1:79" s="6" customFormat="1" ht="13.5" thickBot="1" x14ac:dyDescent="0.25">
      <c r="R24" s="24"/>
      <c r="S24" s="24"/>
      <c r="T24" s="24"/>
      <c r="U24" s="24"/>
      <c r="AG24" s="24"/>
      <c r="AL24" s="24"/>
      <c r="AM24" s="24"/>
      <c r="AN24" s="24"/>
      <c r="AO24" s="24"/>
      <c r="AR24" s="24"/>
      <c r="AU24" s="6">
        <f>AT21-AU21</f>
        <v>52</v>
      </c>
      <c r="AV24" s="6" t="s">
        <v>215</v>
      </c>
      <c r="AZ24" s="24"/>
      <c r="BA24" s="24"/>
      <c r="BB24" s="24"/>
      <c r="BC24" s="24"/>
      <c r="BL24" s="24"/>
      <c r="BM24" s="24"/>
      <c r="BN24" s="24"/>
      <c r="BO24" s="24"/>
      <c r="BP24" s="24"/>
      <c r="BQ24" s="24"/>
      <c r="BR24" s="24"/>
      <c r="BS24" s="24"/>
    </row>
    <row r="25" spans="1:79" s="6" customFormat="1" ht="13.5" thickTop="1" x14ac:dyDescent="0.2">
      <c r="R25" s="24"/>
      <c r="S25" s="24"/>
      <c r="T25" s="24"/>
      <c r="U25" s="24"/>
      <c r="AF25" s="33"/>
      <c r="AG25" s="24"/>
      <c r="AL25" s="24"/>
      <c r="AM25" s="24"/>
      <c r="AN25" s="24"/>
      <c r="AO25" s="24"/>
      <c r="AR25" s="24"/>
      <c r="AZ25" s="24"/>
      <c r="BA25" s="24"/>
      <c r="BB25" s="24"/>
      <c r="BC25" s="24"/>
      <c r="BL25" s="24"/>
      <c r="BM25" s="24"/>
      <c r="BN25" s="24"/>
      <c r="BO25" s="24"/>
      <c r="BP25" s="24"/>
      <c r="BQ25" s="24"/>
      <c r="BR25" s="24"/>
      <c r="BS25" s="24"/>
    </row>
    <row r="26" spans="1:79" s="6" customFormat="1" x14ac:dyDescent="0.2">
      <c r="R26" s="24"/>
      <c r="S26" s="24"/>
      <c r="T26" s="24"/>
      <c r="U26" s="24"/>
      <c r="AG26" s="24"/>
      <c r="AL26" s="24"/>
      <c r="AM26" s="24"/>
      <c r="AN26" s="24"/>
      <c r="AO26" s="24"/>
      <c r="AR26" s="24"/>
      <c r="AZ26" s="24"/>
      <c r="BA26" s="24"/>
      <c r="BB26" s="24"/>
      <c r="BC26" s="24"/>
      <c r="BL26" s="24"/>
      <c r="BM26" s="24"/>
      <c r="BN26" s="24"/>
      <c r="BO26" s="24"/>
      <c r="BP26" s="24"/>
      <c r="BQ26" s="24"/>
      <c r="BR26" s="24"/>
      <c r="BS26" s="24"/>
    </row>
    <row r="27" spans="1:79" s="6" customFormat="1" x14ac:dyDescent="0.2">
      <c r="R27" s="24"/>
      <c r="S27" s="24"/>
      <c r="T27" s="24"/>
      <c r="U27" s="24"/>
      <c r="AG27" s="24"/>
      <c r="AL27" s="24"/>
      <c r="AM27" s="24"/>
      <c r="AN27" s="24"/>
      <c r="AO27" s="24"/>
      <c r="AR27" s="24"/>
      <c r="AZ27" s="24"/>
      <c r="BA27" s="24"/>
      <c r="BB27" s="24"/>
      <c r="BC27" s="24"/>
      <c r="BL27" s="24"/>
      <c r="BM27" s="24"/>
      <c r="BN27" s="24"/>
      <c r="BO27" s="24"/>
      <c r="BP27" s="24"/>
      <c r="BQ27" s="24"/>
      <c r="BR27" s="24"/>
      <c r="BS27" s="24"/>
    </row>
    <row r="28" spans="1:79" s="6" customFormat="1" x14ac:dyDescent="0.2">
      <c r="R28" s="24"/>
      <c r="S28" s="24"/>
      <c r="T28" s="24"/>
      <c r="U28" s="24"/>
      <c r="AG28" s="24"/>
      <c r="AL28" s="24"/>
      <c r="AM28" s="24"/>
      <c r="AN28" s="24"/>
      <c r="AO28" s="24"/>
      <c r="AR28" s="24"/>
      <c r="AZ28" s="24"/>
      <c r="BA28" s="24"/>
      <c r="BB28" s="24"/>
      <c r="BC28" s="24"/>
      <c r="BL28" s="24"/>
      <c r="BM28" s="24"/>
      <c r="BN28" s="24"/>
      <c r="BO28" s="24"/>
      <c r="BP28" s="24"/>
      <c r="BQ28" s="24"/>
      <c r="BR28" s="24"/>
      <c r="BS28" s="24"/>
    </row>
    <row r="29" spans="1:79" s="6" customFormat="1" x14ac:dyDescent="0.2">
      <c r="R29" s="24"/>
      <c r="S29" s="24"/>
      <c r="T29" s="24"/>
      <c r="U29" s="24"/>
      <c r="AG29" s="24"/>
      <c r="AL29" s="24"/>
      <c r="AM29" s="24"/>
      <c r="AN29" s="24"/>
      <c r="AO29" s="24"/>
      <c r="AR29" s="24"/>
      <c r="AZ29" s="24"/>
      <c r="BA29" s="24"/>
      <c r="BB29" s="24"/>
      <c r="BC29" s="24"/>
      <c r="BL29" s="24"/>
      <c r="BM29" s="24"/>
      <c r="BN29" s="24"/>
      <c r="BO29" s="24"/>
      <c r="BP29" s="24"/>
      <c r="BQ29" s="24"/>
      <c r="BR29" s="24"/>
      <c r="BS29" s="24"/>
    </row>
    <row r="30" spans="1:79" s="6" customFormat="1" x14ac:dyDescent="0.2">
      <c r="R30" s="24"/>
      <c r="S30" s="24"/>
      <c r="T30" s="24"/>
      <c r="U30" s="24"/>
      <c r="AG30" s="24"/>
      <c r="AL30" s="24"/>
      <c r="AM30" s="24"/>
      <c r="AN30" s="24"/>
      <c r="AO30" s="24"/>
      <c r="AR30" s="24"/>
      <c r="AZ30" s="24"/>
      <c r="BA30" s="24"/>
      <c r="BB30" s="24"/>
      <c r="BC30" s="24"/>
      <c r="BL30" s="24"/>
      <c r="BM30" s="24"/>
      <c r="BN30" s="24"/>
      <c r="BO30" s="24"/>
      <c r="BP30" s="24"/>
      <c r="BQ30" s="24"/>
      <c r="BR30" s="24"/>
      <c r="BS30" s="24"/>
    </row>
    <row r="31" spans="1:79" s="6" customFormat="1" x14ac:dyDescent="0.2">
      <c r="R31" s="24"/>
      <c r="S31" s="24"/>
      <c r="T31" s="24"/>
      <c r="U31" s="24"/>
      <c r="AG31" s="24"/>
      <c r="AL31" s="24"/>
      <c r="AM31" s="24"/>
      <c r="AN31" s="24"/>
      <c r="AO31" s="24"/>
      <c r="AR31" s="24"/>
      <c r="AZ31" s="24"/>
      <c r="BA31" s="24"/>
      <c r="BB31" s="24"/>
      <c r="BC31" s="24"/>
      <c r="BL31" s="24"/>
      <c r="BM31" s="24"/>
      <c r="BN31" s="24"/>
      <c r="BO31" s="24"/>
      <c r="BP31" s="24"/>
      <c r="BQ31" s="24"/>
      <c r="BR31" s="24"/>
      <c r="BS31" s="24"/>
    </row>
    <row r="32" spans="1:79" s="6" customFormat="1" x14ac:dyDescent="0.2">
      <c r="R32" s="24"/>
      <c r="S32" s="24"/>
      <c r="T32" s="24"/>
      <c r="U32" s="24"/>
      <c r="AG32" s="24"/>
      <c r="AL32" s="24"/>
      <c r="AM32" s="24"/>
      <c r="AN32" s="24"/>
      <c r="AO32" s="24"/>
      <c r="AR32" s="24"/>
      <c r="AZ32" s="24"/>
      <c r="BA32" s="24"/>
      <c r="BB32" s="24"/>
      <c r="BC32" s="24"/>
      <c r="BL32" s="24"/>
      <c r="BM32" s="24"/>
      <c r="BN32" s="24"/>
      <c r="BO32" s="24"/>
      <c r="BP32" s="24"/>
      <c r="BQ32" s="24"/>
      <c r="BR32" s="24"/>
      <c r="BS32" s="24"/>
    </row>
    <row r="33" spans="18:71" s="6" customFormat="1" x14ac:dyDescent="0.2">
      <c r="R33" s="24"/>
      <c r="S33" s="24"/>
      <c r="T33" s="24"/>
      <c r="U33" s="24"/>
      <c r="AG33" s="24"/>
      <c r="AL33" s="24"/>
      <c r="AM33" s="24"/>
      <c r="AN33" s="24"/>
      <c r="AO33" s="24"/>
      <c r="AR33" s="24"/>
      <c r="AZ33" s="24"/>
      <c r="BA33" s="24"/>
      <c r="BB33" s="24"/>
      <c r="BC33" s="24"/>
      <c r="BL33" s="24"/>
      <c r="BM33" s="24"/>
      <c r="BN33" s="24"/>
      <c r="BO33" s="24"/>
      <c r="BP33" s="24"/>
      <c r="BQ33" s="24"/>
      <c r="BR33" s="24"/>
      <c r="BS33" s="24"/>
    </row>
    <row r="34" spans="18:71" s="6" customFormat="1" x14ac:dyDescent="0.2">
      <c r="R34" s="24"/>
      <c r="S34" s="24"/>
      <c r="T34" s="24"/>
      <c r="U34" s="24"/>
      <c r="AG34" s="24"/>
      <c r="AL34" s="24"/>
      <c r="AM34" s="24"/>
      <c r="AN34" s="24"/>
      <c r="AO34" s="24"/>
      <c r="AR34" s="24"/>
      <c r="AZ34" s="24"/>
      <c r="BA34" s="24"/>
      <c r="BB34" s="24"/>
      <c r="BC34" s="24"/>
      <c r="BL34" s="24"/>
      <c r="BM34" s="24"/>
      <c r="BN34" s="24"/>
      <c r="BO34" s="24"/>
      <c r="BP34" s="24"/>
      <c r="BQ34" s="24"/>
      <c r="BR34" s="24"/>
      <c r="BS34" s="24"/>
    </row>
    <row r="35" spans="18:71" s="6" customFormat="1" x14ac:dyDescent="0.2">
      <c r="R35" s="24"/>
      <c r="S35" s="24"/>
      <c r="T35" s="24"/>
      <c r="U35" s="24"/>
      <c r="AG35" s="24"/>
      <c r="AL35" s="24"/>
      <c r="AM35" s="24"/>
      <c r="AN35" s="24"/>
      <c r="AO35" s="24"/>
      <c r="AR35" s="24"/>
      <c r="AZ35" s="24"/>
      <c r="BA35" s="24"/>
      <c r="BB35" s="24"/>
      <c r="BC35" s="24"/>
      <c r="BL35" s="24"/>
      <c r="BM35" s="24"/>
      <c r="BN35" s="24"/>
      <c r="BO35" s="24"/>
      <c r="BP35" s="24"/>
      <c r="BQ35" s="24"/>
      <c r="BR35" s="24"/>
      <c r="BS35" s="24"/>
    </row>
    <row r="36" spans="18:71" s="6" customFormat="1" x14ac:dyDescent="0.2">
      <c r="R36" s="24"/>
      <c r="S36" s="24"/>
      <c r="T36" s="24"/>
      <c r="U36" s="24"/>
      <c r="AG36" s="24"/>
      <c r="AL36" s="24"/>
      <c r="AM36" s="24"/>
      <c r="AN36" s="24"/>
      <c r="AO36" s="24"/>
      <c r="AR36" s="24"/>
      <c r="AZ36" s="24"/>
      <c r="BA36" s="24"/>
      <c r="BB36" s="24"/>
      <c r="BC36" s="24"/>
      <c r="BL36" s="24"/>
      <c r="BM36" s="24"/>
      <c r="BN36" s="24"/>
      <c r="BO36" s="24"/>
      <c r="BP36" s="24"/>
      <c r="BQ36" s="24"/>
      <c r="BR36" s="24"/>
      <c r="BS36" s="24"/>
    </row>
    <row r="37" spans="18:71" s="6" customFormat="1" x14ac:dyDescent="0.2">
      <c r="R37" s="24"/>
      <c r="S37" s="24"/>
      <c r="T37" s="24"/>
      <c r="U37" s="24"/>
      <c r="AG37" s="24"/>
      <c r="AL37" s="24"/>
      <c r="AM37" s="24"/>
      <c r="AN37" s="24"/>
      <c r="AO37" s="24"/>
      <c r="AR37" s="24"/>
      <c r="AZ37" s="24"/>
      <c r="BA37" s="24"/>
      <c r="BB37" s="24"/>
      <c r="BC37" s="24"/>
      <c r="BL37" s="24"/>
      <c r="BM37" s="24"/>
      <c r="BN37" s="24"/>
      <c r="BO37" s="24"/>
      <c r="BP37" s="24"/>
      <c r="BQ37" s="24"/>
      <c r="BR37" s="24"/>
      <c r="BS37" s="24"/>
    </row>
    <row r="38" spans="18:71" s="6" customFormat="1" x14ac:dyDescent="0.2">
      <c r="R38" s="24"/>
      <c r="S38" s="24"/>
      <c r="T38" s="24"/>
      <c r="U38" s="24"/>
      <c r="AG38" s="24"/>
      <c r="AL38" s="24"/>
      <c r="AM38" s="24"/>
      <c r="AN38" s="24"/>
      <c r="AO38" s="24"/>
      <c r="AR38" s="24"/>
      <c r="AZ38" s="24"/>
      <c r="BA38" s="24"/>
      <c r="BB38" s="24"/>
      <c r="BC38" s="24"/>
      <c r="BL38" s="24"/>
      <c r="BM38" s="24"/>
      <c r="BN38" s="24"/>
      <c r="BO38" s="24"/>
      <c r="BP38" s="24"/>
      <c r="BQ38" s="24"/>
      <c r="BR38" s="24"/>
      <c r="BS38" s="24"/>
    </row>
    <row r="39" spans="18:71" s="6" customFormat="1" x14ac:dyDescent="0.2">
      <c r="R39" s="24"/>
      <c r="S39" s="24"/>
      <c r="T39" s="24"/>
      <c r="U39" s="24"/>
      <c r="AG39" s="24"/>
      <c r="AL39" s="24"/>
      <c r="AM39" s="24"/>
      <c r="AN39" s="24"/>
      <c r="AO39" s="24"/>
      <c r="AR39" s="24"/>
      <c r="AZ39" s="24"/>
      <c r="BA39" s="24"/>
      <c r="BB39" s="24"/>
      <c r="BC39" s="24"/>
      <c r="BL39" s="24"/>
      <c r="BM39" s="24"/>
      <c r="BN39" s="24"/>
      <c r="BO39" s="24"/>
      <c r="BP39" s="24"/>
      <c r="BQ39" s="24"/>
      <c r="BR39" s="24"/>
      <c r="BS39" s="24"/>
    </row>
    <row r="40" spans="18:71" s="6" customFormat="1" x14ac:dyDescent="0.2">
      <c r="R40" s="24"/>
      <c r="S40" s="24"/>
      <c r="T40" s="24"/>
      <c r="U40" s="24"/>
      <c r="AG40" s="24"/>
      <c r="AL40" s="24"/>
      <c r="AM40" s="24"/>
      <c r="AN40" s="24"/>
      <c r="AO40" s="24"/>
      <c r="AR40" s="24"/>
      <c r="AZ40" s="24"/>
      <c r="BA40" s="24"/>
      <c r="BB40" s="24"/>
      <c r="BC40" s="24"/>
      <c r="BL40" s="24"/>
      <c r="BM40" s="24"/>
      <c r="BN40" s="24"/>
      <c r="BO40" s="24"/>
      <c r="BP40" s="24"/>
      <c r="BQ40" s="24"/>
      <c r="BR40" s="24"/>
      <c r="BS40" s="24"/>
    </row>
    <row r="41" spans="18:71" s="6" customFormat="1" x14ac:dyDescent="0.2">
      <c r="R41" s="24"/>
      <c r="S41" s="24"/>
      <c r="T41" s="24"/>
      <c r="U41" s="24"/>
      <c r="AG41" s="24"/>
      <c r="AL41" s="24"/>
      <c r="AM41" s="24"/>
      <c r="AN41" s="24"/>
      <c r="AO41" s="24"/>
      <c r="AR41" s="24"/>
      <c r="AZ41" s="24"/>
      <c r="BA41" s="24"/>
      <c r="BB41" s="24"/>
      <c r="BC41" s="24"/>
      <c r="BL41" s="24"/>
      <c r="BM41" s="24"/>
      <c r="BN41" s="24"/>
      <c r="BO41" s="24"/>
      <c r="BP41" s="24"/>
      <c r="BQ41" s="24"/>
      <c r="BR41" s="24"/>
      <c r="BS41" s="24"/>
    </row>
    <row r="42" spans="18:71" s="6" customFormat="1" x14ac:dyDescent="0.2">
      <c r="R42" s="24"/>
      <c r="S42" s="24"/>
      <c r="T42" s="24"/>
      <c r="U42" s="24"/>
      <c r="AG42" s="24"/>
      <c r="AL42" s="24"/>
      <c r="AM42" s="24"/>
      <c r="AN42" s="24"/>
      <c r="AO42" s="24"/>
      <c r="AR42" s="24"/>
      <c r="AZ42" s="24"/>
      <c r="BA42" s="24"/>
      <c r="BB42" s="24"/>
      <c r="BC42" s="24"/>
      <c r="BL42" s="24"/>
      <c r="BM42" s="24"/>
      <c r="BN42" s="24"/>
      <c r="BO42" s="24"/>
      <c r="BP42" s="24"/>
      <c r="BQ42" s="24"/>
      <c r="BR42" s="24"/>
      <c r="BS42" s="24"/>
    </row>
    <row r="43" spans="18:71" s="6" customFormat="1" x14ac:dyDescent="0.2">
      <c r="R43" s="24"/>
      <c r="S43" s="24"/>
      <c r="T43" s="24"/>
      <c r="U43" s="24"/>
      <c r="AG43" s="24"/>
      <c r="AL43" s="24"/>
      <c r="AM43" s="24"/>
      <c r="AN43" s="24"/>
      <c r="AO43" s="24"/>
      <c r="AR43" s="24"/>
      <c r="AZ43" s="24"/>
      <c r="BA43" s="24"/>
      <c r="BB43" s="24"/>
      <c r="BC43" s="24"/>
      <c r="BL43" s="24"/>
      <c r="BM43" s="24"/>
      <c r="BN43" s="24"/>
      <c r="BO43" s="24"/>
      <c r="BP43" s="24"/>
      <c r="BQ43" s="24"/>
      <c r="BR43" s="24"/>
      <c r="BS43" s="24"/>
    </row>
    <row r="44" spans="18:71" s="6" customFormat="1" x14ac:dyDescent="0.2">
      <c r="R44" s="24"/>
      <c r="S44" s="24"/>
      <c r="T44" s="24"/>
      <c r="U44" s="24"/>
      <c r="AG44" s="24"/>
      <c r="AL44" s="24"/>
      <c r="AM44" s="24"/>
      <c r="AN44" s="24"/>
      <c r="AO44" s="24"/>
      <c r="AR44" s="24"/>
      <c r="AZ44" s="24"/>
      <c r="BA44" s="24"/>
      <c r="BB44" s="24"/>
      <c r="BC44" s="24"/>
      <c r="BL44" s="24"/>
      <c r="BM44" s="24"/>
      <c r="BN44" s="24"/>
      <c r="BO44" s="24"/>
      <c r="BP44" s="24"/>
      <c r="BQ44" s="24"/>
      <c r="BR44" s="24"/>
      <c r="BS44" s="24"/>
    </row>
    <row r="45" spans="18:71" s="6" customFormat="1" x14ac:dyDescent="0.2">
      <c r="R45" s="24"/>
      <c r="S45" s="24"/>
      <c r="T45" s="24"/>
      <c r="U45" s="24"/>
      <c r="AG45" s="24"/>
      <c r="AL45" s="24"/>
      <c r="AM45" s="24"/>
      <c r="AN45" s="24"/>
      <c r="AO45" s="24"/>
      <c r="AR45" s="24"/>
      <c r="AZ45" s="24"/>
      <c r="BA45" s="24"/>
      <c r="BB45" s="24"/>
      <c r="BC45" s="24"/>
      <c r="BL45" s="24"/>
      <c r="BM45" s="24"/>
      <c r="BN45" s="24"/>
      <c r="BO45" s="24"/>
      <c r="BP45" s="24"/>
      <c r="BQ45" s="24"/>
      <c r="BR45" s="24"/>
      <c r="BS45" s="24"/>
    </row>
    <row r="46" spans="18:71" s="6" customFormat="1" x14ac:dyDescent="0.2">
      <c r="R46" s="24"/>
      <c r="S46" s="24"/>
      <c r="T46" s="24"/>
      <c r="U46" s="24"/>
      <c r="AG46" s="24"/>
      <c r="AL46" s="24"/>
      <c r="AM46" s="24"/>
      <c r="AN46" s="24"/>
      <c r="AO46" s="24"/>
      <c r="AR46" s="24"/>
      <c r="AZ46" s="24"/>
      <c r="BA46" s="24"/>
      <c r="BB46" s="24"/>
      <c r="BC46" s="24"/>
      <c r="BL46" s="24"/>
      <c r="BM46" s="24"/>
      <c r="BN46" s="24"/>
      <c r="BO46" s="24"/>
      <c r="BP46" s="24"/>
      <c r="BQ46" s="24"/>
      <c r="BR46" s="24"/>
      <c r="BS46" s="24"/>
    </row>
    <row r="47" spans="18:71" s="6" customFormat="1" x14ac:dyDescent="0.2">
      <c r="R47" s="24"/>
      <c r="S47" s="24"/>
      <c r="T47" s="24"/>
      <c r="U47" s="24"/>
      <c r="AG47" s="24"/>
      <c r="AL47" s="24"/>
      <c r="AM47" s="24"/>
      <c r="AN47" s="24"/>
      <c r="AO47" s="24"/>
      <c r="AR47" s="24"/>
      <c r="AZ47" s="24"/>
      <c r="BA47" s="24"/>
      <c r="BB47" s="24"/>
      <c r="BC47" s="24"/>
      <c r="BL47" s="24"/>
      <c r="BM47" s="24"/>
      <c r="BN47" s="24"/>
      <c r="BO47" s="24"/>
      <c r="BP47" s="24"/>
      <c r="BQ47" s="24"/>
      <c r="BR47" s="24"/>
      <c r="BS47" s="24"/>
    </row>
    <row r="48" spans="18:71" s="6" customFormat="1" x14ac:dyDescent="0.2">
      <c r="R48" s="24"/>
      <c r="S48" s="24"/>
      <c r="T48" s="24"/>
      <c r="U48" s="24"/>
      <c r="AG48" s="24"/>
      <c r="AL48" s="24"/>
      <c r="AM48" s="24"/>
      <c r="AN48" s="24"/>
      <c r="AO48" s="24"/>
      <c r="AR48" s="24"/>
      <c r="AZ48" s="24"/>
      <c r="BA48" s="24"/>
      <c r="BB48" s="24"/>
      <c r="BC48" s="24"/>
      <c r="BL48" s="24"/>
      <c r="BM48" s="24"/>
      <c r="BN48" s="24"/>
      <c r="BO48" s="24"/>
      <c r="BP48" s="24"/>
      <c r="BQ48" s="24"/>
      <c r="BR48" s="24"/>
      <c r="BS48" s="24"/>
    </row>
    <row r="49" spans="18:71" s="6" customFormat="1" x14ac:dyDescent="0.2">
      <c r="R49" s="24"/>
      <c r="S49" s="24"/>
      <c r="T49" s="24"/>
      <c r="U49" s="24"/>
      <c r="AG49" s="24"/>
      <c r="AL49" s="24"/>
      <c r="AM49" s="24"/>
      <c r="AN49" s="24"/>
      <c r="AO49" s="24"/>
      <c r="AR49" s="24"/>
      <c r="AZ49" s="24"/>
      <c r="BA49" s="24"/>
      <c r="BB49" s="24"/>
      <c r="BC49" s="24"/>
      <c r="BL49" s="24"/>
      <c r="BM49" s="24"/>
      <c r="BN49" s="24"/>
      <c r="BO49" s="24"/>
      <c r="BP49" s="24"/>
      <c r="BQ49" s="24"/>
      <c r="BR49" s="24"/>
      <c r="BS49" s="24"/>
    </row>
    <row r="50" spans="18:71" s="6" customFormat="1" x14ac:dyDescent="0.2">
      <c r="R50" s="24"/>
      <c r="S50" s="24"/>
      <c r="T50" s="24"/>
      <c r="U50" s="24"/>
      <c r="AG50" s="24"/>
      <c r="AL50" s="24"/>
      <c r="AM50" s="24"/>
      <c r="AN50" s="24"/>
      <c r="AO50" s="24"/>
      <c r="AR50" s="24"/>
      <c r="AZ50" s="24"/>
      <c r="BA50" s="24"/>
      <c r="BB50" s="24"/>
      <c r="BC50" s="24"/>
      <c r="BL50" s="24"/>
      <c r="BM50" s="24"/>
      <c r="BN50" s="24"/>
      <c r="BO50" s="24"/>
      <c r="BP50" s="24"/>
      <c r="BQ50" s="24"/>
      <c r="BR50" s="24"/>
      <c r="BS50" s="24"/>
    </row>
    <row r="51" spans="18:71" s="6" customFormat="1" x14ac:dyDescent="0.2">
      <c r="R51" s="24"/>
      <c r="S51" s="24"/>
      <c r="T51" s="24"/>
      <c r="U51" s="24"/>
      <c r="AG51" s="24"/>
      <c r="AL51" s="24"/>
      <c r="AM51" s="24"/>
      <c r="AN51" s="24"/>
      <c r="AO51" s="24"/>
      <c r="AR51" s="24"/>
      <c r="AZ51" s="24"/>
      <c r="BA51" s="24"/>
      <c r="BB51" s="24"/>
      <c r="BC51" s="24"/>
      <c r="BL51" s="24"/>
      <c r="BM51" s="24"/>
      <c r="BN51" s="24"/>
      <c r="BO51" s="24"/>
      <c r="BP51" s="24"/>
      <c r="BQ51" s="24"/>
      <c r="BR51" s="24"/>
      <c r="BS51" s="24"/>
    </row>
    <row r="52" spans="18:71" s="6" customFormat="1" x14ac:dyDescent="0.2">
      <c r="R52" s="24"/>
      <c r="S52" s="24"/>
      <c r="T52" s="24"/>
      <c r="U52" s="24"/>
      <c r="AG52" s="24"/>
      <c r="AL52" s="24"/>
      <c r="AM52" s="24"/>
      <c r="AN52" s="24"/>
      <c r="AO52" s="24"/>
      <c r="AR52" s="24"/>
      <c r="AZ52" s="24"/>
      <c r="BA52" s="24"/>
      <c r="BB52" s="24"/>
      <c r="BC52" s="24"/>
      <c r="BL52" s="24"/>
      <c r="BM52" s="24"/>
      <c r="BN52" s="24"/>
      <c r="BO52" s="24"/>
      <c r="BP52" s="24"/>
      <c r="BQ52" s="24"/>
      <c r="BR52" s="24"/>
      <c r="BS52" s="24"/>
    </row>
    <row r="53" spans="18:71" s="6" customFormat="1" x14ac:dyDescent="0.2">
      <c r="R53" s="24"/>
      <c r="S53" s="24"/>
      <c r="T53" s="24"/>
      <c r="U53" s="24"/>
      <c r="AG53" s="24"/>
      <c r="AL53" s="24"/>
      <c r="AM53" s="24"/>
      <c r="AN53" s="24"/>
      <c r="AO53" s="24"/>
      <c r="AR53" s="24"/>
      <c r="AZ53" s="24"/>
      <c r="BA53" s="24"/>
      <c r="BB53" s="24"/>
      <c r="BC53" s="24"/>
      <c r="BL53" s="24"/>
      <c r="BM53" s="24"/>
      <c r="BN53" s="24"/>
      <c r="BO53" s="24"/>
      <c r="BP53" s="24"/>
      <c r="BQ53" s="24"/>
      <c r="BR53" s="24"/>
      <c r="BS53" s="24"/>
    </row>
    <row r="54" spans="18:71" s="6" customFormat="1" x14ac:dyDescent="0.2">
      <c r="R54" s="24"/>
      <c r="S54" s="24"/>
      <c r="T54" s="24"/>
      <c r="U54" s="24"/>
      <c r="AG54" s="24"/>
      <c r="AL54" s="24"/>
      <c r="AM54" s="24"/>
      <c r="AN54" s="24"/>
      <c r="AO54" s="24"/>
      <c r="AR54" s="24"/>
      <c r="AZ54" s="24"/>
      <c r="BA54" s="24"/>
      <c r="BB54" s="24"/>
      <c r="BC54" s="24"/>
      <c r="BL54" s="24"/>
      <c r="BM54" s="24"/>
      <c r="BN54" s="24"/>
      <c r="BO54" s="24"/>
      <c r="BP54" s="24"/>
      <c r="BQ54" s="24"/>
      <c r="BR54" s="24"/>
      <c r="BS54" s="24"/>
    </row>
    <row r="55" spans="18:71" s="6" customFormat="1" x14ac:dyDescent="0.2">
      <c r="R55" s="24"/>
      <c r="S55" s="24"/>
      <c r="T55" s="24"/>
      <c r="U55" s="24"/>
      <c r="AG55" s="24"/>
      <c r="AL55" s="24"/>
      <c r="AM55" s="24"/>
      <c r="AN55" s="24"/>
      <c r="AO55" s="24"/>
      <c r="AR55" s="24"/>
      <c r="AZ55" s="24"/>
      <c r="BA55" s="24"/>
      <c r="BB55" s="24"/>
      <c r="BC55" s="24"/>
      <c r="BL55" s="24"/>
      <c r="BM55" s="24"/>
      <c r="BN55" s="24"/>
      <c r="BO55" s="24"/>
      <c r="BP55" s="24"/>
      <c r="BQ55" s="24"/>
      <c r="BR55" s="24"/>
      <c r="BS55" s="24"/>
    </row>
    <row r="56" spans="18:71" s="6" customFormat="1" x14ac:dyDescent="0.2">
      <c r="R56" s="24"/>
      <c r="S56" s="24"/>
      <c r="T56" s="24"/>
      <c r="U56" s="24"/>
      <c r="AG56" s="24"/>
      <c r="AL56" s="24"/>
      <c r="AM56" s="24"/>
      <c r="AN56" s="24"/>
      <c r="AO56" s="24"/>
      <c r="AR56" s="24"/>
      <c r="AZ56" s="24"/>
      <c r="BA56" s="24"/>
      <c r="BB56" s="24"/>
      <c r="BC56" s="24"/>
      <c r="BL56" s="24"/>
      <c r="BM56" s="24"/>
      <c r="BN56" s="24"/>
      <c r="BO56" s="24"/>
      <c r="BP56" s="24"/>
      <c r="BQ56" s="24"/>
      <c r="BR56" s="24"/>
      <c r="BS56" s="24"/>
    </row>
    <row r="57" spans="18:71" s="6" customFormat="1" x14ac:dyDescent="0.2">
      <c r="R57" s="24"/>
      <c r="S57" s="24"/>
      <c r="T57" s="24"/>
      <c r="U57" s="24"/>
      <c r="AG57" s="24"/>
      <c r="AL57" s="24"/>
      <c r="AM57" s="24"/>
      <c r="AN57" s="24"/>
      <c r="AO57" s="24"/>
      <c r="AR57" s="24"/>
      <c r="AZ57" s="24"/>
      <c r="BA57" s="24"/>
      <c r="BB57" s="24"/>
      <c r="BC57" s="24"/>
      <c r="BL57" s="24"/>
      <c r="BM57" s="24"/>
      <c r="BN57" s="24"/>
      <c r="BO57" s="24"/>
      <c r="BP57" s="24"/>
      <c r="BQ57" s="24"/>
      <c r="BR57" s="24"/>
      <c r="BS57" s="24"/>
    </row>
    <row r="58" spans="18:71" s="6" customFormat="1" x14ac:dyDescent="0.2">
      <c r="R58" s="24"/>
      <c r="S58" s="24"/>
      <c r="T58" s="24"/>
      <c r="U58" s="24"/>
      <c r="AG58" s="24"/>
      <c r="AL58" s="24"/>
      <c r="AM58" s="24"/>
      <c r="AN58" s="24"/>
      <c r="AO58" s="24"/>
      <c r="AR58" s="24"/>
      <c r="AZ58" s="24"/>
      <c r="BA58" s="24"/>
      <c r="BB58" s="24"/>
      <c r="BC58" s="24"/>
      <c r="BL58" s="24"/>
      <c r="BM58" s="24"/>
      <c r="BN58" s="24"/>
      <c r="BO58" s="24"/>
      <c r="BP58" s="24"/>
      <c r="BQ58" s="24"/>
      <c r="BR58" s="24"/>
      <c r="BS58" s="24"/>
    </row>
    <row r="59" spans="18:71" s="6" customFormat="1" x14ac:dyDescent="0.2">
      <c r="R59" s="24"/>
      <c r="S59" s="24"/>
      <c r="T59" s="24"/>
      <c r="U59" s="24"/>
      <c r="AG59" s="24"/>
      <c r="AL59" s="24"/>
      <c r="AM59" s="24"/>
      <c r="AN59" s="24"/>
      <c r="AO59" s="24"/>
      <c r="AR59" s="24"/>
      <c r="AZ59" s="24"/>
      <c r="BA59" s="24"/>
      <c r="BB59" s="24"/>
      <c r="BC59" s="24"/>
      <c r="BL59" s="24"/>
      <c r="BM59" s="24"/>
      <c r="BN59" s="24"/>
      <c r="BO59" s="24"/>
      <c r="BP59" s="24"/>
      <c r="BQ59" s="24"/>
      <c r="BR59" s="24"/>
      <c r="BS59" s="24"/>
    </row>
    <row r="60" spans="18:71" s="6" customFormat="1" x14ac:dyDescent="0.2">
      <c r="R60" s="24"/>
      <c r="S60" s="24"/>
      <c r="T60" s="24"/>
      <c r="U60" s="24"/>
      <c r="AG60" s="24"/>
      <c r="AL60" s="24"/>
      <c r="AM60" s="24"/>
      <c r="AN60" s="24"/>
      <c r="AO60" s="24"/>
      <c r="AR60" s="24"/>
      <c r="AZ60" s="24"/>
      <c r="BA60" s="24"/>
      <c r="BB60" s="24"/>
      <c r="BC60" s="24"/>
      <c r="BL60" s="24"/>
      <c r="BM60" s="24"/>
      <c r="BN60" s="24"/>
      <c r="BO60" s="24"/>
      <c r="BP60" s="24"/>
      <c r="BQ60" s="24"/>
      <c r="BR60" s="24"/>
      <c r="BS60" s="24"/>
    </row>
    <row r="61" spans="18:71" s="6" customFormat="1" x14ac:dyDescent="0.2">
      <c r="R61" s="24"/>
      <c r="S61" s="24"/>
      <c r="T61" s="24"/>
      <c r="U61" s="24"/>
      <c r="AG61" s="24"/>
      <c r="AL61" s="24"/>
      <c r="AM61" s="24"/>
      <c r="AN61" s="24"/>
      <c r="AO61" s="24"/>
      <c r="AR61" s="24"/>
      <c r="AZ61" s="24"/>
      <c r="BA61" s="24"/>
      <c r="BB61" s="24"/>
      <c r="BC61" s="24"/>
      <c r="BL61" s="24"/>
      <c r="BM61" s="24"/>
      <c r="BN61" s="24"/>
      <c r="BO61" s="24"/>
      <c r="BP61" s="24"/>
      <c r="BQ61" s="24"/>
      <c r="BR61" s="24"/>
      <c r="BS61" s="24"/>
    </row>
    <row r="62" spans="18:71" s="6" customFormat="1" x14ac:dyDescent="0.2">
      <c r="R62" s="24"/>
      <c r="S62" s="24"/>
      <c r="T62" s="24"/>
      <c r="U62" s="24"/>
      <c r="AG62" s="24"/>
      <c r="AL62" s="24"/>
      <c r="AM62" s="24"/>
      <c r="AN62" s="24"/>
      <c r="AO62" s="24"/>
      <c r="AR62" s="24"/>
      <c r="AZ62" s="24"/>
      <c r="BA62" s="24"/>
      <c r="BB62" s="24"/>
      <c r="BC62" s="24"/>
      <c r="BL62" s="24"/>
      <c r="BM62" s="24"/>
      <c r="BN62" s="24"/>
      <c r="BO62" s="24"/>
      <c r="BP62" s="24"/>
      <c r="BQ62" s="24"/>
      <c r="BR62" s="24"/>
      <c r="BS62" s="24"/>
    </row>
    <row r="63" spans="18:71" s="6" customFormat="1" x14ac:dyDescent="0.2">
      <c r="R63" s="24"/>
      <c r="S63" s="24"/>
      <c r="T63" s="24"/>
      <c r="U63" s="24"/>
      <c r="AG63" s="24"/>
      <c r="AL63" s="24"/>
      <c r="AM63" s="24"/>
      <c r="AN63" s="24"/>
      <c r="AO63" s="24"/>
      <c r="AR63" s="24"/>
      <c r="AZ63" s="24"/>
      <c r="BA63" s="24"/>
      <c r="BB63" s="24"/>
      <c r="BC63" s="24"/>
      <c r="BL63" s="24"/>
      <c r="BM63" s="24"/>
      <c r="BN63" s="24"/>
      <c r="BO63" s="24"/>
      <c r="BP63" s="24"/>
      <c r="BQ63" s="24"/>
      <c r="BR63" s="24"/>
      <c r="BS63" s="24"/>
    </row>
    <row r="64" spans="18:71" s="6" customFormat="1" x14ac:dyDescent="0.2">
      <c r="R64" s="24"/>
      <c r="S64" s="24"/>
      <c r="T64" s="24"/>
      <c r="U64" s="24"/>
      <c r="AG64" s="24"/>
      <c r="AL64" s="24"/>
      <c r="AM64" s="24"/>
      <c r="AN64" s="24"/>
      <c r="AO64" s="24"/>
      <c r="AR64" s="24"/>
      <c r="AZ64" s="24"/>
      <c r="BA64" s="24"/>
      <c r="BB64" s="24"/>
      <c r="BC64" s="24"/>
      <c r="BL64" s="24"/>
      <c r="BM64" s="24"/>
      <c r="BN64" s="24"/>
      <c r="BO64" s="24"/>
      <c r="BP64" s="24"/>
      <c r="BQ64" s="24"/>
      <c r="BR64" s="24"/>
      <c r="BS64" s="24"/>
    </row>
    <row r="65" spans="18:71" s="6" customFormat="1" x14ac:dyDescent="0.2">
      <c r="R65" s="24"/>
      <c r="S65" s="24"/>
      <c r="T65" s="24"/>
      <c r="U65" s="24"/>
      <c r="AG65" s="24"/>
      <c r="AL65" s="24"/>
      <c r="AM65" s="24"/>
      <c r="AN65" s="24"/>
      <c r="AO65" s="24"/>
      <c r="AR65" s="24"/>
      <c r="AZ65" s="24"/>
      <c r="BA65" s="24"/>
      <c r="BB65" s="24"/>
      <c r="BC65" s="24"/>
      <c r="BL65" s="24"/>
      <c r="BM65" s="24"/>
      <c r="BN65" s="24"/>
      <c r="BO65" s="24"/>
      <c r="BP65" s="24"/>
      <c r="BQ65" s="24"/>
      <c r="BR65" s="24"/>
      <c r="BS65" s="24"/>
    </row>
    <row r="66" spans="18:71" s="6" customFormat="1" x14ac:dyDescent="0.2">
      <c r="R66" s="24"/>
      <c r="S66" s="24"/>
      <c r="T66" s="24"/>
      <c r="U66" s="24"/>
      <c r="AG66" s="24"/>
      <c r="AL66" s="24"/>
      <c r="AM66" s="24"/>
      <c r="AN66" s="24"/>
      <c r="AO66" s="24"/>
      <c r="AR66" s="24"/>
      <c r="AZ66" s="24"/>
      <c r="BA66" s="24"/>
      <c r="BB66" s="24"/>
      <c r="BC66" s="24"/>
      <c r="BL66" s="24"/>
      <c r="BM66" s="24"/>
      <c r="BN66" s="24"/>
      <c r="BO66" s="24"/>
      <c r="BP66" s="24"/>
      <c r="BQ66" s="24"/>
      <c r="BR66" s="24"/>
      <c r="BS66" s="24"/>
    </row>
    <row r="67" spans="18:71" s="6" customFormat="1" x14ac:dyDescent="0.2">
      <c r="R67" s="24"/>
      <c r="S67" s="24"/>
      <c r="T67" s="24"/>
      <c r="U67" s="24"/>
      <c r="AG67" s="24"/>
      <c r="AL67" s="24"/>
      <c r="AM67" s="24"/>
      <c r="AN67" s="24"/>
      <c r="AO67" s="24"/>
      <c r="AR67" s="24"/>
      <c r="AZ67" s="24"/>
      <c r="BA67" s="24"/>
      <c r="BB67" s="24"/>
      <c r="BC67" s="24"/>
      <c r="BL67" s="24"/>
      <c r="BM67" s="24"/>
      <c r="BN67" s="24"/>
      <c r="BO67" s="24"/>
      <c r="BP67" s="24"/>
      <c r="BQ67" s="24"/>
      <c r="BR67" s="24"/>
      <c r="BS67" s="24"/>
    </row>
    <row r="68" spans="18:71" s="6" customFormat="1" x14ac:dyDescent="0.2">
      <c r="R68" s="24"/>
      <c r="S68" s="24"/>
      <c r="T68" s="24"/>
      <c r="U68" s="24"/>
      <c r="AG68" s="24"/>
      <c r="AL68" s="24"/>
      <c r="AM68" s="24"/>
      <c r="AN68" s="24"/>
      <c r="AO68" s="24"/>
      <c r="AR68" s="24"/>
      <c r="AZ68" s="24"/>
      <c r="BA68" s="24"/>
      <c r="BB68" s="24"/>
      <c r="BC68" s="24"/>
      <c r="BL68" s="24"/>
      <c r="BM68" s="24"/>
      <c r="BN68" s="24"/>
      <c r="BO68" s="24"/>
      <c r="BP68" s="24"/>
      <c r="BQ68" s="24"/>
      <c r="BR68" s="24"/>
      <c r="BS68" s="24"/>
    </row>
    <row r="69" spans="18:71" s="6" customFormat="1" x14ac:dyDescent="0.2">
      <c r="R69" s="24"/>
      <c r="S69" s="24"/>
      <c r="T69" s="24"/>
      <c r="U69" s="24"/>
      <c r="AG69" s="24"/>
      <c r="AL69" s="24"/>
      <c r="AM69" s="24"/>
      <c r="AN69" s="24"/>
      <c r="AO69" s="24"/>
      <c r="AR69" s="24"/>
      <c r="AZ69" s="24"/>
      <c r="BA69" s="24"/>
      <c r="BB69" s="24"/>
      <c r="BC69" s="24"/>
      <c r="BL69" s="24"/>
      <c r="BM69" s="24"/>
      <c r="BN69" s="24"/>
      <c r="BO69" s="24"/>
      <c r="BP69" s="24"/>
      <c r="BQ69" s="24"/>
      <c r="BR69" s="24"/>
      <c r="BS69" s="24"/>
    </row>
    <row r="70" spans="18:71" s="6" customFormat="1" x14ac:dyDescent="0.2">
      <c r="R70" s="24"/>
      <c r="S70" s="24"/>
      <c r="T70" s="24"/>
      <c r="U70" s="24"/>
      <c r="AG70" s="24"/>
      <c r="AL70" s="24"/>
      <c r="AM70" s="24"/>
      <c r="AN70" s="24"/>
      <c r="AO70" s="24"/>
      <c r="AR70" s="24"/>
      <c r="AZ70" s="24"/>
      <c r="BA70" s="24"/>
      <c r="BB70" s="24"/>
      <c r="BC70" s="24"/>
      <c r="BL70" s="24"/>
      <c r="BM70" s="24"/>
      <c r="BN70" s="24"/>
      <c r="BO70" s="24"/>
      <c r="BP70" s="24"/>
      <c r="BQ70" s="24"/>
      <c r="BR70" s="24"/>
      <c r="BS70" s="24"/>
    </row>
    <row r="71" spans="18:71" s="6" customFormat="1" x14ac:dyDescent="0.2">
      <c r="R71" s="24"/>
      <c r="S71" s="24"/>
      <c r="T71" s="24"/>
      <c r="U71" s="24"/>
      <c r="AG71" s="24"/>
      <c r="AL71" s="24"/>
      <c r="AM71" s="24"/>
      <c r="AN71" s="24"/>
      <c r="AO71" s="24"/>
      <c r="AR71" s="24"/>
      <c r="AZ71" s="24"/>
      <c r="BA71" s="24"/>
      <c r="BB71" s="24"/>
      <c r="BC71" s="24"/>
      <c r="BL71" s="24"/>
      <c r="BM71" s="24"/>
      <c r="BN71" s="24"/>
      <c r="BO71" s="24"/>
      <c r="BP71" s="24"/>
      <c r="BQ71" s="24"/>
      <c r="BR71" s="24"/>
      <c r="BS71" s="24"/>
    </row>
    <row r="72" spans="18:71" s="6" customFormat="1" x14ac:dyDescent="0.2">
      <c r="R72" s="24"/>
      <c r="S72" s="24"/>
      <c r="T72" s="24"/>
      <c r="U72" s="24"/>
      <c r="AG72" s="24"/>
      <c r="AL72" s="24"/>
      <c r="AM72" s="24"/>
      <c r="AN72" s="24"/>
      <c r="AO72" s="24"/>
      <c r="AR72" s="24"/>
      <c r="AZ72" s="24"/>
      <c r="BA72" s="24"/>
      <c r="BB72" s="24"/>
      <c r="BC72" s="24"/>
      <c r="BL72" s="24"/>
      <c r="BM72" s="24"/>
      <c r="BN72" s="24"/>
      <c r="BO72" s="24"/>
      <c r="BP72" s="24"/>
      <c r="BQ72" s="24"/>
      <c r="BR72" s="24"/>
      <c r="BS72" s="24"/>
    </row>
    <row r="73" spans="18:71" s="6" customFormat="1" x14ac:dyDescent="0.2">
      <c r="R73" s="24"/>
      <c r="S73" s="24"/>
      <c r="T73" s="24"/>
      <c r="U73" s="24"/>
      <c r="AG73" s="24"/>
      <c r="AL73" s="24"/>
      <c r="AM73" s="24"/>
      <c r="AN73" s="24"/>
      <c r="AO73" s="24"/>
      <c r="AR73" s="24"/>
      <c r="AZ73" s="24"/>
      <c r="BA73" s="24"/>
      <c r="BB73" s="24"/>
      <c r="BC73" s="24"/>
      <c r="BL73" s="24"/>
      <c r="BM73" s="24"/>
      <c r="BN73" s="24"/>
      <c r="BO73" s="24"/>
      <c r="BP73" s="24"/>
      <c r="BQ73" s="24"/>
      <c r="BR73" s="24"/>
      <c r="BS73" s="24"/>
    </row>
    <row r="74" spans="18:71" s="6" customFormat="1" x14ac:dyDescent="0.2">
      <c r="R74" s="24"/>
      <c r="S74" s="24"/>
      <c r="T74" s="24"/>
      <c r="U74" s="24"/>
      <c r="AG74" s="24"/>
      <c r="AL74" s="24"/>
      <c r="AM74" s="24"/>
      <c r="AN74" s="24"/>
      <c r="AO74" s="24"/>
      <c r="AR74" s="24"/>
      <c r="AZ74" s="24"/>
      <c r="BA74" s="24"/>
      <c r="BB74" s="24"/>
      <c r="BC74" s="24"/>
      <c r="BL74" s="24"/>
      <c r="BM74" s="24"/>
      <c r="BN74" s="24"/>
      <c r="BO74" s="24"/>
      <c r="BP74" s="24"/>
      <c r="BQ74" s="24"/>
      <c r="BR74" s="24"/>
      <c r="BS74" s="24"/>
    </row>
    <row r="75" spans="18:71" s="6" customFormat="1" x14ac:dyDescent="0.2">
      <c r="R75" s="24"/>
      <c r="S75" s="24"/>
      <c r="T75" s="24"/>
      <c r="U75" s="24"/>
      <c r="AG75" s="24"/>
      <c r="AL75" s="24"/>
      <c r="AM75" s="24"/>
      <c r="AN75" s="24"/>
      <c r="AO75" s="24"/>
      <c r="AR75" s="24"/>
      <c r="AZ75" s="24"/>
      <c r="BA75" s="24"/>
      <c r="BB75" s="24"/>
      <c r="BC75" s="24"/>
      <c r="BL75" s="24"/>
      <c r="BM75" s="24"/>
      <c r="BN75" s="24"/>
      <c r="BO75" s="24"/>
      <c r="BP75" s="24"/>
      <c r="BQ75" s="24"/>
      <c r="BR75" s="24"/>
      <c r="BS75" s="24"/>
    </row>
    <row r="76" spans="18:71" s="6" customFormat="1" x14ac:dyDescent="0.2">
      <c r="R76" s="24"/>
      <c r="S76" s="24"/>
      <c r="T76" s="24"/>
      <c r="U76" s="24"/>
      <c r="AG76" s="24"/>
      <c r="AL76" s="24"/>
      <c r="AM76" s="24"/>
      <c r="AN76" s="24"/>
      <c r="AO76" s="24"/>
      <c r="AR76" s="24"/>
      <c r="AZ76" s="24"/>
      <c r="BA76" s="24"/>
      <c r="BB76" s="24"/>
      <c r="BC76" s="24"/>
      <c r="BL76" s="24"/>
      <c r="BM76" s="24"/>
      <c r="BN76" s="24"/>
      <c r="BO76" s="24"/>
      <c r="BP76" s="24"/>
      <c r="BQ76" s="24"/>
      <c r="BR76" s="24"/>
      <c r="BS76" s="24"/>
    </row>
    <row r="77" spans="18:71" s="6" customFormat="1" x14ac:dyDescent="0.2">
      <c r="R77" s="24"/>
      <c r="S77" s="24"/>
      <c r="T77" s="24"/>
      <c r="U77" s="24"/>
      <c r="AG77" s="24"/>
      <c r="AL77" s="24"/>
      <c r="AM77" s="24"/>
      <c r="AN77" s="24"/>
      <c r="AO77" s="24"/>
      <c r="AR77" s="24"/>
      <c r="AZ77" s="24"/>
      <c r="BA77" s="24"/>
      <c r="BB77" s="24"/>
      <c r="BC77" s="24"/>
      <c r="BL77" s="24"/>
      <c r="BM77" s="24"/>
      <c r="BN77" s="24"/>
      <c r="BO77" s="24"/>
      <c r="BP77" s="24"/>
      <c r="BQ77" s="24"/>
      <c r="BR77" s="24"/>
      <c r="BS77" s="24"/>
    </row>
    <row r="78" spans="18:71" s="6" customFormat="1" x14ac:dyDescent="0.2">
      <c r="R78" s="24"/>
      <c r="S78" s="24"/>
      <c r="T78" s="24"/>
      <c r="U78" s="24"/>
      <c r="AG78" s="24"/>
      <c r="AL78" s="24"/>
      <c r="AM78" s="24"/>
      <c r="AN78" s="24"/>
      <c r="AO78" s="24"/>
      <c r="AR78" s="24"/>
      <c r="AZ78" s="24"/>
      <c r="BA78" s="24"/>
      <c r="BB78" s="24"/>
      <c r="BC78" s="24"/>
      <c r="BL78" s="24"/>
      <c r="BM78" s="24"/>
      <c r="BN78" s="24"/>
      <c r="BO78" s="24"/>
      <c r="BP78" s="24"/>
      <c r="BQ78" s="24"/>
      <c r="BR78" s="24"/>
      <c r="BS78" s="24"/>
    </row>
    <row r="79" spans="18:71" s="6" customFormat="1" x14ac:dyDescent="0.2">
      <c r="R79" s="24"/>
      <c r="S79" s="24"/>
      <c r="T79" s="24"/>
      <c r="U79" s="24"/>
      <c r="AG79" s="24"/>
      <c r="AL79" s="24"/>
      <c r="AM79" s="24"/>
      <c r="AN79" s="24"/>
      <c r="AO79" s="24"/>
      <c r="AR79" s="24"/>
      <c r="AZ79" s="24"/>
      <c r="BA79" s="24"/>
      <c r="BB79" s="24"/>
      <c r="BC79" s="24"/>
      <c r="BL79" s="24"/>
      <c r="BM79" s="24"/>
      <c r="BN79" s="24"/>
      <c r="BO79" s="24"/>
      <c r="BP79" s="24"/>
      <c r="BQ79" s="24"/>
      <c r="BR79" s="24"/>
      <c r="BS79" s="24"/>
    </row>
    <row r="80" spans="18:71" s="6" customFormat="1" x14ac:dyDescent="0.2">
      <c r="R80" s="24"/>
      <c r="S80" s="24"/>
      <c r="T80" s="24"/>
      <c r="U80" s="24"/>
      <c r="AG80" s="24"/>
      <c r="AL80" s="24"/>
      <c r="AM80" s="24"/>
      <c r="AN80" s="24"/>
      <c r="AO80" s="24"/>
      <c r="AR80" s="24"/>
      <c r="AZ80" s="24"/>
      <c r="BA80" s="24"/>
      <c r="BB80" s="24"/>
      <c r="BC80" s="24"/>
      <c r="BL80" s="24"/>
      <c r="BM80" s="24"/>
      <c r="BN80" s="24"/>
      <c r="BO80" s="24"/>
      <c r="BP80" s="24"/>
      <c r="BQ80" s="24"/>
      <c r="BR80" s="24"/>
      <c r="BS80" s="24"/>
    </row>
    <row r="81" spans="18:71" s="6" customFormat="1" x14ac:dyDescent="0.2">
      <c r="R81" s="24"/>
      <c r="S81" s="24"/>
      <c r="T81" s="24"/>
      <c r="U81" s="24"/>
      <c r="AG81" s="24"/>
      <c r="AL81" s="24"/>
      <c r="AM81" s="24"/>
      <c r="AN81" s="24"/>
      <c r="AO81" s="24"/>
      <c r="AR81" s="24"/>
      <c r="AZ81" s="24"/>
      <c r="BA81" s="24"/>
      <c r="BB81" s="24"/>
      <c r="BC81" s="24"/>
      <c r="BL81" s="24"/>
      <c r="BM81" s="24"/>
      <c r="BN81" s="24"/>
      <c r="BO81" s="24"/>
      <c r="BP81" s="24"/>
      <c r="BQ81" s="24"/>
      <c r="BR81" s="24"/>
      <c r="BS81" s="24"/>
    </row>
    <row r="82" spans="18:71" s="6" customFormat="1" x14ac:dyDescent="0.2">
      <c r="R82" s="24"/>
      <c r="S82" s="24"/>
      <c r="T82" s="24"/>
      <c r="U82" s="24"/>
      <c r="AG82" s="24"/>
      <c r="AL82" s="24"/>
      <c r="AM82" s="24"/>
      <c r="AN82" s="24"/>
      <c r="AO82" s="24"/>
      <c r="AR82" s="24"/>
      <c r="AZ82" s="24"/>
      <c r="BA82" s="24"/>
      <c r="BB82" s="24"/>
      <c r="BC82" s="24"/>
      <c r="BL82" s="24"/>
      <c r="BM82" s="24"/>
      <c r="BN82" s="24"/>
      <c r="BO82" s="24"/>
      <c r="BP82" s="24"/>
      <c r="BQ82" s="24"/>
      <c r="BR82" s="24"/>
      <c r="BS82" s="24"/>
    </row>
    <row r="83" spans="18:71" s="6" customFormat="1" x14ac:dyDescent="0.2">
      <c r="R83" s="24"/>
      <c r="S83" s="24"/>
      <c r="T83" s="24"/>
      <c r="U83" s="24"/>
      <c r="AG83" s="24"/>
      <c r="AL83" s="24"/>
      <c r="AM83" s="24"/>
      <c r="AN83" s="24"/>
      <c r="AO83" s="24"/>
      <c r="AR83" s="24"/>
      <c r="AZ83" s="24"/>
      <c r="BA83" s="24"/>
      <c r="BB83" s="24"/>
      <c r="BC83" s="24"/>
      <c r="BL83" s="24"/>
      <c r="BM83" s="24"/>
      <c r="BN83" s="24"/>
      <c r="BO83" s="24"/>
      <c r="BP83" s="24"/>
      <c r="BQ83" s="24"/>
      <c r="BR83" s="24"/>
      <c r="BS83" s="24"/>
    </row>
    <row r="84" spans="18:71" s="6" customFormat="1" x14ac:dyDescent="0.2">
      <c r="R84" s="24"/>
      <c r="S84" s="24"/>
      <c r="T84" s="24"/>
      <c r="U84" s="24"/>
      <c r="AG84" s="24"/>
      <c r="AL84" s="24"/>
      <c r="AM84" s="24"/>
      <c r="AN84" s="24"/>
      <c r="AO84" s="24"/>
      <c r="AR84" s="24"/>
      <c r="AZ84" s="24"/>
      <c r="BA84" s="24"/>
      <c r="BB84" s="24"/>
      <c r="BC84" s="24"/>
      <c r="BL84" s="24"/>
      <c r="BM84" s="24"/>
      <c r="BN84" s="24"/>
      <c r="BO84" s="24"/>
      <c r="BP84" s="24"/>
      <c r="BQ84" s="24"/>
      <c r="BR84" s="24"/>
      <c r="BS84" s="24"/>
    </row>
    <row r="85" spans="18:71" s="6" customFormat="1" x14ac:dyDescent="0.2">
      <c r="R85" s="24"/>
      <c r="S85" s="24"/>
      <c r="T85" s="24"/>
      <c r="U85" s="24"/>
      <c r="AG85" s="24"/>
      <c r="AL85" s="24"/>
      <c r="AM85" s="24"/>
      <c r="AN85" s="24"/>
      <c r="AO85" s="24"/>
      <c r="AR85" s="24"/>
      <c r="AZ85" s="24"/>
      <c r="BA85" s="24"/>
      <c r="BB85" s="24"/>
      <c r="BC85" s="24"/>
      <c r="BL85" s="24"/>
      <c r="BM85" s="24"/>
      <c r="BN85" s="24"/>
      <c r="BO85" s="24"/>
      <c r="BP85" s="24"/>
      <c r="BQ85" s="24"/>
      <c r="BR85" s="24"/>
      <c r="BS85" s="24"/>
    </row>
    <row r="86" spans="18:71" s="6" customFormat="1" x14ac:dyDescent="0.2">
      <c r="R86" s="24"/>
      <c r="S86" s="24"/>
      <c r="T86" s="24"/>
      <c r="U86" s="24"/>
      <c r="AG86" s="24"/>
      <c r="AL86" s="24"/>
      <c r="AM86" s="24"/>
      <c r="AN86" s="24"/>
      <c r="AO86" s="24"/>
      <c r="AR86" s="24"/>
      <c r="AZ86" s="24"/>
      <c r="BA86" s="24"/>
      <c r="BB86" s="24"/>
      <c r="BC86" s="24"/>
      <c r="BL86" s="24"/>
      <c r="BM86" s="24"/>
      <c r="BN86" s="24"/>
      <c r="BO86" s="24"/>
      <c r="BP86" s="24"/>
      <c r="BQ86" s="24"/>
      <c r="BR86" s="24"/>
      <c r="BS86" s="24"/>
    </row>
    <row r="87" spans="18:71" s="6" customFormat="1" x14ac:dyDescent="0.2">
      <c r="R87" s="24"/>
      <c r="S87" s="24"/>
      <c r="T87" s="24"/>
      <c r="U87" s="24"/>
      <c r="AG87" s="24"/>
      <c r="AL87" s="24"/>
      <c r="AM87" s="24"/>
      <c r="AN87" s="24"/>
      <c r="AO87" s="24"/>
      <c r="AR87" s="24"/>
      <c r="AZ87" s="24"/>
      <c r="BA87" s="24"/>
      <c r="BB87" s="24"/>
      <c r="BC87" s="24"/>
      <c r="BL87" s="24"/>
      <c r="BM87" s="24"/>
      <c r="BN87" s="24"/>
      <c r="BO87" s="24"/>
      <c r="BP87" s="24"/>
      <c r="BQ87" s="24"/>
      <c r="BR87" s="24"/>
      <c r="BS87" s="24"/>
    </row>
    <row r="88" spans="18:71" s="6" customFormat="1" x14ac:dyDescent="0.2">
      <c r="R88" s="24"/>
      <c r="S88" s="24"/>
      <c r="T88" s="24"/>
      <c r="U88" s="24"/>
      <c r="AG88" s="24"/>
      <c r="AL88" s="24"/>
      <c r="AM88" s="24"/>
      <c r="AN88" s="24"/>
      <c r="AO88" s="24"/>
      <c r="AR88" s="24"/>
      <c r="AZ88" s="24"/>
      <c r="BA88" s="24"/>
      <c r="BB88" s="24"/>
      <c r="BC88" s="24"/>
      <c r="BL88" s="24"/>
      <c r="BM88" s="24"/>
      <c r="BN88" s="24"/>
      <c r="BO88" s="24"/>
      <c r="BP88" s="24"/>
      <c r="BQ88" s="24"/>
      <c r="BR88" s="24"/>
      <c r="BS88" s="24"/>
    </row>
    <row r="89" spans="18:71" s="6" customFormat="1" x14ac:dyDescent="0.2">
      <c r="R89" s="24"/>
      <c r="S89" s="24"/>
      <c r="T89" s="24"/>
      <c r="U89" s="24"/>
      <c r="AG89" s="24"/>
      <c r="AL89" s="24"/>
      <c r="AM89" s="24"/>
      <c r="AN89" s="24"/>
      <c r="AO89" s="24"/>
      <c r="AR89" s="24"/>
      <c r="AZ89" s="24"/>
      <c r="BA89" s="24"/>
      <c r="BB89" s="24"/>
      <c r="BC89" s="24"/>
      <c r="BL89" s="24"/>
      <c r="BM89" s="24"/>
      <c r="BN89" s="24"/>
      <c r="BO89" s="24"/>
      <c r="BP89" s="24"/>
      <c r="BQ89" s="24"/>
      <c r="BR89" s="24"/>
      <c r="BS89" s="24"/>
    </row>
    <row r="90" spans="18:71" s="6" customFormat="1" x14ac:dyDescent="0.2">
      <c r="R90" s="24"/>
      <c r="S90" s="24"/>
      <c r="T90" s="24"/>
      <c r="U90" s="24"/>
      <c r="AG90" s="24"/>
      <c r="AL90" s="24"/>
      <c r="AM90" s="24"/>
      <c r="AN90" s="24"/>
      <c r="AO90" s="24"/>
      <c r="AR90" s="24"/>
      <c r="AZ90" s="24"/>
      <c r="BA90" s="24"/>
      <c r="BB90" s="24"/>
      <c r="BC90" s="24"/>
      <c r="BL90" s="24"/>
      <c r="BM90" s="24"/>
      <c r="BN90" s="24"/>
      <c r="BO90" s="24"/>
      <c r="BP90" s="24"/>
      <c r="BQ90" s="24"/>
      <c r="BR90" s="24"/>
      <c r="BS90" s="24"/>
    </row>
    <row r="91" spans="18:71" s="6" customFormat="1" x14ac:dyDescent="0.2">
      <c r="R91" s="24"/>
      <c r="S91" s="24"/>
      <c r="T91" s="24"/>
      <c r="U91" s="24"/>
      <c r="AG91" s="24"/>
      <c r="AL91" s="24"/>
      <c r="AM91" s="24"/>
      <c r="AN91" s="24"/>
      <c r="AO91" s="24"/>
      <c r="AR91" s="24"/>
      <c r="AZ91" s="24"/>
      <c r="BA91" s="24"/>
      <c r="BB91" s="24"/>
      <c r="BC91" s="24"/>
      <c r="BL91" s="24"/>
      <c r="BM91" s="24"/>
      <c r="BN91" s="24"/>
      <c r="BO91" s="24"/>
      <c r="BP91" s="24"/>
      <c r="BQ91" s="24"/>
      <c r="BR91" s="24"/>
      <c r="BS91" s="24"/>
    </row>
    <row r="92" spans="18:71" s="6" customFormat="1" x14ac:dyDescent="0.2">
      <c r="R92" s="24"/>
      <c r="S92" s="24"/>
      <c r="T92" s="24"/>
      <c r="U92" s="24"/>
      <c r="AG92" s="24"/>
      <c r="AL92" s="24"/>
      <c r="AM92" s="24"/>
      <c r="AN92" s="24"/>
      <c r="AO92" s="24"/>
      <c r="AR92" s="24"/>
      <c r="AZ92" s="24"/>
      <c r="BA92" s="24"/>
      <c r="BB92" s="24"/>
      <c r="BC92" s="24"/>
      <c r="BL92" s="24"/>
      <c r="BM92" s="24"/>
      <c r="BN92" s="24"/>
      <c r="BO92" s="24"/>
      <c r="BP92" s="24"/>
      <c r="BQ92" s="24"/>
      <c r="BR92" s="24"/>
      <c r="BS92" s="24"/>
    </row>
    <row r="93" spans="18:71" s="6" customFormat="1" x14ac:dyDescent="0.2">
      <c r="R93" s="24"/>
      <c r="S93" s="24"/>
      <c r="T93" s="24"/>
      <c r="U93" s="24"/>
      <c r="AG93" s="24"/>
      <c r="AL93" s="24"/>
      <c r="AM93" s="24"/>
      <c r="AN93" s="24"/>
      <c r="AO93" s="24"/>
      <c r="AR93" s="24"/>
      <c r="AZ93" s="24"/>
      <c r="BA93" s="24"/>
      <c r="BB93" s="24"/>
      <c r="BC93" s="24"/>
      <c r="BL93" s="24"/>
      <c r="BM93" s="24"/>
      <c r="BN93" s="24"/>
      <c r="BO93" s="24"/>
      <c r="BP93" s="24"/>
      <c r="BQ93" s="24"/>
      <c r="BR93" s="24"/>
      <c r="BS93" s="24"/>
    </row>
    <row r="94" spans="18:71" s="6" customFormat="1" x14ac:dyDescent="0.2">
      <c r="R94" s="24"/>
      <c r="S94" s="24"/>
      <c r="T94" s="24"/>
      <c r="U94" s="24"/>
      <c r="AG94" s="24"/>
      <c r="AL94" s="24"/>
      <c r="AM94" s="24"/>
      <c r="AN94" s="24"/>
      <c r="AO94" s="24"/>
      <c r="AR94" s="24"/>
      <c r="AZ94" s="24"/>
      <c r="BA94" s="24"/>
      <c r="BB94" s="24"/>
      <c r="BC94" s="24"/>
      <c r="BL94" s="24"/>
      <c r="BM94" s="24"/>
      <c r="BN94" s="24"/>
      <c r="BO94" s="24"/>
      <c r="BP94" s="24"/>
      <c r="BQ94" s="24"/>
      <c r="BR94" s="24"/>
      <c r="BS94" s="24"/>
    </row>
    <row r="95" spans="18:71" s="6" customFormat="1" x14ac:dyDescent="0.2">
      <c r="R95" s="24"/>
      <c r="S95" s="24"/>
      <c r="T95" s="24"/>
      <c r="U95" s="24"/>
      <c r="AG95" s="24"/>
      <c r="AL95" s="24"/>
      <c r="AM95" s="24"/>
      <c r="AN95" s="24"/>
      <c r="AO95" s="24"/>
      <c r="AR95" s="24"/>
      <c r="AZ95" s="24"/>
      <c r="BA95" s="24"/>
      <c r="BB95" s="24"/>
      <c r="BC95" s="24"/>
      <c r="BL95" s="24"/>
      <c r="BM95" s="24"/>
      <c r="BN95" s="24"/>
      <c r="BO95" s="24"/>
      <c r="BP95" s="24"/>
      <c r="BQ95" s="24"/>
      <c r="BR95" s="24"/>
      <c r="BS95" s="24"/>
    </row>
    <row r="96" spans="18:71" s="6" customFormat="1" x14ac:dyDescent="0.2">
      <c r="R96" s="24"/>
      <c r="S96" s="24"/>
      <c r="T96" s="24"/>
      <c r="U96" s="24"/>
      <c r="AG96" s="24"/>
      <c r="AL96" s="24"/>
      <c r="AM96" s="24"/>
      <c r="AN96" s="24"/>
      <c r="AO96" s="24"/>
      <c r="AR96" s="24"/>
      <c r="AZ96" s="24"/>
      <c r="BA96" s="24"/>
      <c r="BB96" s="24"/>
      <c r="BC96" s="24"/>
      <c r="BL96" s="24"/>
      <c r="BM96" s="24"/>
      <c r="BN96" s="24"/>
      <c r="BO96" s="24"/>
      <c r="BP96" s="24"/>
      <c r="BQ96" s="24"/>
      <c r="BR96" s="24"/>
      <c r="BS96" s="24"/>
    </row>
    <row r="97" spans="8:71" s="6" customFormat="1" x14ac:dyDescent="0.2">
      <c r="R97" s="24"/>
      <c r="S97" s="24"/>
      <c r="T97" s="24"/>
      <c r="U97" s="24"/>
      <c r="AG97" s="24"/>
      <c r="AL97" s="24"/>
      <c r="AM97" s="24"/>
      <c r="AN97" s="24"/>
      <c r="AO97" s="24"/>
      <c r="AR97" s="24"/>
      <c r="AZ97" s="24"/>
      <c r="BA97" s="24"/>
      <c r="BB97" s="24"/>
      <c r="BC97" s="24"/>
      <c r="BL97" s="24"/>
      <c r="BM97" s="24"/>
      <c r="BN97" s="24"/>
      <c r="BO97" s="24"/>
      <c r="BP97" s="24"/>
      <c r="BQ97" s="24"/>
      <c r="BR97" s="24"/>
      <c r="BS97" s="24"/>
    </row>
    <row r="98" spans="8:71" s="6" customFormat="1" x14ac:dyDescent="0.2">
      <c r="R98" s="24"/>
      <c r="S98" s="24"/>
      <c r="T98" s="24"/>
      <c r="U98" s="24"/>
      <c r="AG98" s="24"/>
      <c r="AL98" s="24"/>
      <c r="AM98" s="24"/>
      <c r="AN98" s="24"/>
      <c r="AO98" s="24"/>
      <c r="AR98" s="24"/>
      <c r="AZ98" s="24"/>
      <c r="BA98" s="24"/>
      <c r="BB98" s="24"/>
      <c r="BC98" s="24"/>
      <c r="BL98" s="24"/>
      <c r="BM98" s="24"/>
      <c r="BN98" s="24"/>
      <c r="BO98" s="24"/>
      <c r="BP98" s="24"/>
      <c r="BQ98" s="24"/>
      <c r="BR98" s="24"/>
      <c r="BS98" s="24"/>
    </row>
    <row r="99" spans="8:71" s="6" customFormat="1" x14ac:dyDescent="0.2">
      <c r="R99" s="24"/>
      <c r="S99" s="24"/>
      <c r="T99" s="24"/>
      <c r="U99" s="24"/>
      <c r="AG99" s="24"/>
      <c r="AL99" s="24"/>
      <c r="AM99" s="24"/>
      <c r="AN99" s="24"/>
      <c r="AO99" s="24"/>
      <c r="AR99" s="24"/>
      <c r="AZ99" s="24"/>
      <c r="BA99" s="24"/>
      <c r="BB99" s="24"/>
      <c r="BC99" s="24"/>
      <c r="BL99" s="24"/>
      <c r="BM99" s="24"/>
      <c r="BN99" s="24"/>
      <c r="BO99" s="24"/>
      <c r="BP99" s="24"/>
      <c r="BQ99" s="24"/>
      <c r="BR99" s="24"/>
      <c r="BS99" s="24"/>
    </row>
    <row r="100" spans="8:71" s="6" customFormat="1" x14ac:dyDescent="0.2">
      <c r="R100" s="24"/>
      <c r="S100" s="24"/>
      <c r="T100" s="24"/>
      <c r="U100" s="24"/>
      <c r="AG100" s="24"/>
      <c r="AL100" s="24"/>
      <c r="AM100" s="24"/>
      <c r="AN100" s="24"/>
      <c r="AO100" s="24"/>
      <c r="AR100" s="24"/>
      <c r="AZ100" s="24"/>
      <c r="BA100" s="24"/>
      <c r="BB100" s="24"/>
      <c r="BC100" s="24"/>
      <c r="BL100" s="24"/>
      <c r="BM100" s="24"/>
      <c r="BN100" s="24"/>
      <c r="BO100" s="24"/>
      <c r="BP100" s="24"/>
      <c r="BQ100" s="24"/>
      <c r="BR100" s="24"/>
      <c r="BS100" s="24"/>
    </row>
    <row r="101" spans="8:71" s="6" customFormat="1" x14ac:dyDescent="0.2">
      <c r="R101" s="24"/>
      <c r="S101" s="24"/>
      <c r="T101" s="24"/>
      <c r="U101" s="24"/>
      <c r="AG101" s="24"/>
      <c r="AL101" s="24"/>
      <c r="AM101" s="24"/>
      <c r="AN101" s="24"/>
      <c r="AO101" s="24"/>
      <c r="AR101" s="24"/>
      <c r="AZ101" s="24"/>
      <c r="BA101" s="24"/>
      <c r="BB101" s="24"/>
      <c r="BC101" s="24"/>
      <c r="BL101" s="24"/>
      <c r="BM101" s="24"/>
      <c r="BN101" s="24"/>
      <c r="BO101" s="24"/>
      <c r="BP101" s="24"/>
      <c r="BQ101" s="24"/>
      <c r="BR101" s="24"/>
      <c r="BS101" s="24"/>
    </row>
    <row r="102" spans="8:71" s="6" customFormat="1" x14ac:dyDescent="0.2">
      <c r="R102" s="24"/>
      <c r="S102" s="24"/>
      <c r="T102" s="24"/>
      <c r="U102" s="24"/>
      <c r="AG102" s="24"/>
      <c r="AL102" s="24"/>
      <c r="AM102" s="24"/>
      <c r="AN102" s="24"/>
      <c r="AO102" s="24"/>
      <c r="AR102" s="24"/>
      <c r="AZ102" s="24"/>
      <c r="BA102" s="24"/>
      <c r="BB102" s="24"/>
      <c r="BC102" s="24"/>
      <c r="BL102" s="24"/>
      <c r="BM102" s="24"/>
      <c r="BN102" s="24"/>
      <c r="BO102" s="24"/>
      <c r="BP102" s="24"/>
      <c r="BQ102" s="24"/>
      <c r="BR102" s="24"/>
      <c r="BS102" s="24"/>
    </row>
    <row r="103" spans="8:71" s="6" customFormat="1" x14ac:dyDescent="0.2">
      <c r="R103" s="24"/>
      <c r="S103" s="24"/>
      <c r="T103" s="24"/>
      <c r="U103" s="24"/>
      <c r="AG103" s="24"/>
      <c r="AL103" s="24"/>
      <c r="AM103" s="24"/>
      <c r="AN103" s="24"/>
      <c r="AO103" s="24"/>
      <c r="AR103" s="24"/>
      <c r="AZ103" s="24"/>
      <c r="BA103" s="24"/>
      <c r="BB103" s="24"/>
      <c r="BC103" s="24"/>
      <c r="BL103" s="24"/>
      <c r="BM103" s="24"/>
      <c r="BN103" s="24"/>
      <c r="BO103" s="24"/>
      <c r="BP103" s="24"/>
      <c r="BQ103" s="24"/>
      <c r="BR103" s="24"/>
      <c r="BS103" s="24"/>
    </row>
    <row r="104" spans="8:71" s="6" customFormat="1" x14ac:dyDescent="0.2">
      <c r="R104" s="24"/>
      <c r="S104" s="24"/>
      <c r="T104" s="24"/>
      <c r="U104" s="24"/>
      <c r="AG104" s="24"/>
      <c r="AL104" s="24"/>
      <c r="AM104" s="24"/>
      <c r="AN104" s="24"/>
      <c r="AO104" s="24"/>
      <c r="AR104" s="24"/>
      <c r="AZ104" s="24"/>
      <c r="BA104" s="24"/>
      <c r="BB104" s="24"/>
      <c r="BC104" s="24"/>
      <c r="BL104" s="24"/>
      <c r="BM104" s="24"/>
      <c r="BN104" s="24"/>
      <c r="BO104" s="24"/>
      <c r="BP104" s="24"/>
      <c r="BQ104" s="24"/>
      <c r="BR104" s="24"/>
      <c r="BS104" s="24"/>
    </row>
    <row r="105" spans="8:71" s="6" customFormat="1" x14ac:dyDescent="0.2">
      <c r="R105" s="24"/>
      <c r="S105" s="24"/>
      <c r="T105" s="24"/>
      <c r="U105" s="24"/>
      <c r="AG105" s="24"/>
      <c r="AL105" s="24"/>
      <c r="AM105" s="24"/>
      <c r="AN105" s="24"/>
      <c r="AO105" s="24"/>
      <c r="AR105" s="24"/>
      <c r="AZ105" s="24"/>
      <c r="BA105" s="24"/>
      <c r="BB105" s="24"/>
      <c r="BC105" s="24"/>
      <c r="BL105" s="24"/>
      <c r="BM105" s="24"/>
      <c r="BN105" s="24"/>
      <c r="BO105" s="24"/>
      <c r="BP105" s="24"/>
      <c r="BQ105" s="24"/>
      <c r="BR105" s="24"/>
      <c r="BS105" s="24"/>
    </row>
    <row r="106" spans="8:71" s="6" customFormat="1" x14ac:dyDescent="0.2">
      <c r="R106" s="24"/>
      <c r="S106" s="24"/>
      <c r="T106" s="24"/>
      <c r="U106" s="24"/>
      <c r="AG106" s="24"/>
      <c r="AL106" s="24"/>
      <c r="AM106" s="24"/>
      <c r="AN106" s="24"/>
      <c r="AO106" s="24"/>
      <c r="AR106" s="24"/>
      <c r="AZ106" s="24"/>
      <c r="BA106" s="24"/>
      <c r="BB106" s="24"/>
      <c r="BC106" s="24"/>
      <c r="BL106" s="24"/>
      <c r="BM106" s="24"/>
      <c r="BN106" s="24"/>
      <c r="BO106" s="24"/>
      <c r="BP106" s="24"/>
      <c r="BQ106" s="24"/>
      <c r="BR106" s="24"/>
      <c r="BS106" s="24"/>
    </row>
    <row r="107" spans="8:71" s="6" customFormat="1" x14ac:dyDescent="0.2">
      <c r="R107" s="24"/>
      <c r="S107" s="24"/>
      <c r="T107" s="24"/>
      <c r="U107" s="24"/>
      <c r="AG107" s="24"/>
      <c r="AL107" s="24"/>
      <c r="AM107" s="24"/>
      <c r="AN107" s="24"/>
      <c r="AO107" s="24"/>
      <c r="AR107" s="24"/>
      <c r="AZ107" s="24"/>
      <c r="BA107" s="24"/>
      <c r="BB107" s="24"/>
      <c r="BC107" s="24"/>
      <c r="BL107" s="24"/>
      <c r="BM107" s="24"/>
      <c r="BN107" s="24"/>
      <c r="BO107" s="24"/>
      <c r="BP107" s="24"/>
      <c r="BQ107" s="24"/>
      <c r="BR107" s="24"/>
      <c r="BS107" s="24"/>
    </row>
    <row r="108" spans="8:71" s="6" customFormat="1" x14ac:dyDescent="0.2">
      <c r="R108" s="24"/>
      <c r="S108" s="24"/>
      <c r="T108" s="24"/>
      <c r="U108" s="24"/>
      <c r="AG108" s="24"/>
      <c r="AL108" s="24"/>
      <c r="AM108" s="24"/>
      <c r="AN108" s="24"/>
      <c r="AO108" s="24"/>
      <c r="AR108" s="24"/>
      <c r="AZ108" s="24"/>
      <c r="BA108" s="24"/>
      <c r="BB108" s="24"/>
      <c r="BC108" s="24"/>
      <c r="BL108" s="24"/>
      <c r="BM108" s="24"/>
      <c r="BN108" s="24"/>
      <c r="BO108" s="24"/>
      <c r="BP108" s="24"/>
      <c r="BQ108" s="24"/>
      <c r="BR108" s="24"/>
      <c r="BS108" s="24"/>
    </row>
    <row r="109" spans="8:71" s="6" customFormat="1" x14ac:dyDescent="0.2">
      <c r="R109" s="24"/>
      <c r="S109" s="24"/>
      <c r="T109" s="24"/>
      <c r="U109" s="24"/>
      <c r="AG109" s="24"/>
      <c r="AL109" s="24"/>
      <c r="AM109" s="24"/>
      <c r="AN109" s="24"/>
      <c r="AO109" s="24"/>
      <c r="AR109" s="24"/>
      <c r="AZ109" s="24"/>
      <c r="BA109" s="24"/>
      <c r="BB109" s="24"/>
      <c r="BC109" s="24"/>
      <c r="BL109" s="24"/>
      <c r="BM109" s="24"/>
      <c r="BN109" s="24"/>
      <c r="BO109" s="24"/>
      <c r="BP109" s="24"/>
      <c r="BQ109" s="24"/>
      <c r="BR109" s="24"/>
      <c r="BS109" s="24"/>
    </row>
    <row r="110" spans="8:71" s="6" customFormat="1" x14ac:dyDescent="0.2">
      <c r="H110" s="26"/>
      <c r="R110" s="24"/>
      <c r="S110" s="24"/>
      <c r="T110" s="24"/>
      <c r="U110" s="28"/>
      <c r="X110" s="26"/>
      <c r="AA110" s="26"/>
      <c r="AD110" s="26"/>
      <c r="AG110" s="28"/>
      <c r="AH110" s="26"/>
      <c r="AI110" s="26"/>
      <c r="AL110" s="25"/>
      <c r="AM110" s="24"/>
      <c r="AN110" s="24"/>
      <c r="AO110" s="25"/>
      <c r="AR110" s="25"/>
      <c r="AU110" s="34"/>
      <c r="AX110" s="34"/>
      <c r="AZ110" s="24"/>
      <c r="BA110" s="25"/>
      <c r="BB110" s="24"/>
      <c r="BC110" s="24"/>
      <c r="BL110" s="24"/>
      <c r="BM110" s="24"/>
      <c r="BN110" s="24"/>
      <c r="BO110" s="24"/>
      <c r="BP110" s="24"/>
      <c r="BQ110" s="24"/>
      <c r="BR110" s="24"/>
      <c r="BS110" s="24"/>
    </row>
    <row r="111" spans="8:71" s="6" customFormat="1" x14ac:dyDescent="0.2">
      <c r="H111" s="26"/>
      <c r="R111" s="24"/>
      <c r="S111" s="24"/>
      <c r="T111" s="24"/>
      <c r="U111" s="28"/>
      <c r="X111" s="26"/>
      <c r="AA111" s="26"/>
      <c r="AD111" s="26"/>
      <c r="AG111" s="28"/>
      <c r="AH111" s="26"/>
      <c r="AI111" s="26"/>
      <c r="AL111" s="25"/>
      <c r="AM111" s="24"/>
      <c r="AN111" s="24"/>
      <c r="AO111" s="25"/>
      <c r="AR111" s="25"/>
      <c r="AU111" s="34"/>
      <c r="AX111" s="34"/>
      <c r="AZ111" s="24"/>
      <c r="BA111" s="25"/>
      <c r="BB111" s="24"/>
      <c r="BC111" s="24"/>
      <c r="BL111" s="24"/>
      <c r="BM111" s="24"/>
      <c r="BN111" s="24"/>
      <c r="BO111" s="24"/>
      <c r="BP111" s="24"/>
      <c r="BQ111" s="24"/>
      <c r="BR111" s="24"/>
      <c r="BS111" s="24"/>
    </row>
    <row r="112" spans="8:71" s="6" customFormat="1" x14ac:dyDescent="0.2">
      <c r="H112" s="26"/>
      <c r="R112" s="24"/>
      <c r="S112" s="24"/>
      <c r="T112" s="24"/>
      <c r="U112" s="28"/>
      <c r="X112" s="26"/>
      <c r="AA112" s="26"/>
      <c r="AD112" s="26"/>
      <c r="AG112" s="28"/>
      <c r="AH112" s="26"/>
      <c r="AI112" s="26"/>
      <c r="AL112" s="25"/>
      <c r="AM112" s="24"/>
      <c r="AN112" s="24"/>
      <c r="AO112" s="25"/>
      <c r="AR112" s="25"/>
      <c r="AU112" s="34"/>
      <c r="AX112" s="34"/>
      <c r="AZ112" s="24"/>
      <c r="BA112" s="25"/>
      <c r="BB112" s="24"/>
      <c r="BC112" s="24"/>
      <c r="BL112" s="24"/>
      <c r="BM112" s="24"/>
      <c r="BN112" s="24"/>
      <c r="BO112" s="24"/>
      <c r="BP112" s="24"/>
      <c r="BQ112" s="24"/>
      <c r="BR112" s="24"/>
      <c r="BS112" s="24"/>
    </row>
    <row r="113" spans="8:71" s="6" customFormat="1" x14ac:dyDescent="0.2">
      <c r="H113" s="26"/>
      <c r="R113" s="24"/>
      <c r="S113" s="24"/>
      <c r="T113" s="24"/>
      <c r="U113" s="28"/>
      <c r="X113" s="26"/>
      <c r="AA113" s="26"/>
      <c r="AD113" s="26"/>
      <c r="AG113" s="28"/>
      <c r="AH113" s="26"/>
      <c r="AI113" s="26"/>
      <c r="AL113" s="25"/>
      <c r="AM113" s="24"/>
      <c r="AN113" s="24"/>
      <c r="AO113" s="25"/>
      <c r="AR113" s="25"/>
      <c r="AU113" s="34"/>
      <c r="AX113" s="34"/>
      <c r="AZ113" s="24"/>
      <c r="BA113" s="25"/>
      <c r="BB113" s="24"/>
      <c r="BC113" s="24"/>
      <c r="BL113" s="24"/>
      <c r="BM113" s="24"/>
      <c r="BN113" s="24"/>
      <c r="BO113" s="24"/>
      <c r="BP113" s="24"/>
      <c r="BQ113" s="24"/>
      <c r="BR113" s="24"/>
      <c r="BS113" s="24"/>
    </row>
    <row r="114" spans="8:71" s="6" customFormat="1" x14ac:dyDescent="0.2">
      <c r="H114" s="26"/>
      <c r="R114" s="24"/>
      <c r="S114" s="24"/>
      <c r="T114" s="24"/>
      <c r="U114" s="28"/>
      <c r="X114" s="26"/>
      <c r="AA114" s="26"/>
      <c r="AD114" s="26"/>
      <c r="AG114" s="28"/>
      <c r="AH114" s="26"/>
      <c r="AI114" s="26"/>
      <c r="AL114" s="25"/>
      <c r="AM114" s="24"/>
      <c r="AN114" s="24"/>
      <c r="AO114" s="25"/>
      <c r="AR114" s="25"/>
      <c r="AU114" s="34"/>
      <c r="AX114" s="34"/>
      <c r="AZ114" s="24"/>
      <c r="BA114" s="25"/>
      <c r="BB114" s="24"/>
      <c r="BC114" s="24"/>
      <c r="BL114" s="24"/>
      <c r="BM114" s="24"/>
      <c r="BN114" s="24"/>
      <c r="BO114" s="24"/>
      <c r="BP114" s="24"/>
      <c r="BQ114" s="24"/>
      <c r="BR114" s="24"/>
      <c r="BS114" s="24"/>
    </row>
    <row r="115" spans="8:71" s="6" customFormat="1" x14ac:dyDescent="0.2">
      <c r="H115" s="26"/>
      <c r="R115" s="24"/>
      <c r="S115" s="24"/>
      <c r="T115" s="24"/>
      <c r="U115" s="28"/>
      <c r="X115" s="26"/>
      <c r="AA115" s="26"/>
      <c r="AD115" s="26"/>
      <c r="AG115" s="28"/>
      <c r="AH115" s="26"/>
      <c r="AI115" s="26"/>
      <c r="AL115" s="25"/>
      <c r="AM115" s="24"/>
      <c r="AN115" s="24"/>
      <c r="AO115" s="25"/>
      <c r="AR115" s="25"/>
      <c r="AU115" s="34"/>
      <c r="AX115" s="34"/>
      <c r="AZ115" s="24"/>
      <c r="BA115" s="25"/>
      <c r="BB115" s="24"/>
      <c r="BC115" s="24"/>
      <c r="BL115" s="24"/>
      <c r="BM115" s="24"/>
      <c r="BN115" s="24"/>
      <c r="BO115" s="24"/>
      <c r="BP115" s="24"/>
      <c r="BQ115" s="24"/>
      <c r="BR115" s="24"/>
      <c r="BS115" s="24"/>
    </row>
    <row r="116" spans="8:71" s="6" customFormat="1" x14ac:dyDescent="0.2">
      <c r="H116" s="26"/>
      <c r="R116" s="24"/>
      <c r="S116" s="24"/>
      <c r="T116" s="24"/>
      <c r="U116" s="28"/>
      <c r="X116" s="26"/>
      <c r="AA116" s="26"/>
      <c r="AD116" s="26"/>
      <c r="AG116" s="28"/>
      <c r="AH116" s="26"/>
      <c r="AI116" s="26"/>
      <c r="AL116" s="25"/>
      <c r="AM116" s="24"/>
      <c r="AN116" s="24"/>
      <c r="AO116" s="25"/>
      <c r="AR116" s="25"/>
      <c r="AU116" s="34"/>
      <c r="AX116" s="34"/>
      <c r="AZ116" s="24"/>
      <c r="BA116" s="25"/>
      <c r="BB116" s="24"/>
      <c r="BC116" s="24"/>
      <c r="BL116" s="24"/>
      <c r="BM116" s="24"/>
      <c r="BN116" s="24"/>
      <c r="BO116" s="24"/>
      <c r="BP116" s="24"/>
      <c r="BQ116" s="24"/>
      <c r="BR116" s="24"/>
      <c r="BS116" s="24"/>
    </row>
    <row r="117" spans="8:71" s="6" customFormat="1" x14ac:dyDescent="0.2">
      <c r="H117" s="26"/>
      <c r="R117" s="24"/>
      <c r="S117" s="24"/>
      <c r="T117" s="24"/>
      <c r="U117" s="28"/>
      <c r="X117" s="26"/>
      <c r="AA117" s="26"/>
      <c r="AD117" s="26"/>
      <c r="AG117" s="28"/>
      <c r="AH117" s="26"/>
      <c r="AI117" s="26"/>
      <c r="AL117" s="25"/>
      <c r="AM117" s="24"/>
      <c r="AN117" s="24"/>
      <c r="AO117" s="25"/>
      <c r="AR117" s="25"/>
      <c r="AU117" s="34"/>
      <c r="AX117" s="34"/>
      <c r="AZ117" s="24"/>
      <c r="BA117" s="25"/>
      <c r="BB117" s="24"/>
      <c r="BC117" s="24"/>
      <c r="BL117" s="24"/>
      <c r="BM117" s="24"/>
      <c r="BN117" s="24"/>
      <c r="BO117" s="24"/>
      <c r="BP117" s="24"/>
      <c r="BQ117" s="24"/>
      <c r="BR117" s="24"/>
      <c r="BS117" s="24"/>
    </row>
    <row r="118" spans="8:71" s="6" customFormat="1" x14ac:dyDescent="0.2">
      <c r="H118" s="26"/>
      <c r="R118" s="24"/>
      <c r="S118" s="24"/>
      <c r="T118" s="24"/>
      <c r="U118" s="28"/>
      <c r="X118" s="26"/>
      <c r="AA118" s="26"/>
      <c r="AD118" s="26"/>
      <c r="AG118" s="28"/>
      <c r="AH118" s="26"/>
      <c r="AI118" s="26"/>
      <c r="AL118" s="25"/>
      <c r="AM118" s="24"/>
      <c r="AN118" s="24"/>
      <c r="AO118" s="25"/>
      <c r="AR118" s="25"/>
      <c r="AU118" s="34"/>
      <c r="AX118" s="34"/>
      <c r="AZ118" s="24"/>
      <c r="BA118" s="25"/>
      <c r="BB118" s="24"/>
      <c r="BC118" s="24"/>
      <c r="BL118" s="24"/>
      <c r="BM118" s="24"/>
      <c r="BN118" s="24"/>
      <c r="BO118" s="24"/>
      <c r="BP118" s="24"/>
      <c r="BQ118" s="24"/>
      <c r="BR118" s="24"/>
      <c r="BS118" s="24"/>
    </row>
    <row r="119" spans="8:71" s="6" customFormat="1" x14ac:dyDescent="0.2">
      <c r="H119" s="26"/>
      <c r="R119" s="24"/>
      <c r="S119" s="24"/>
      <c r="T119" s="24"/>
      <c r="U119" s="28"/>
      <c r="X119" s="26"/>
      <c r="AA119" s="26"/>
      <c r="AD119" s="26"/>
      <c r="AG119" s="28"/>
      <c r="AH119" s="26"/>
      <c r="AI119" s="26"/>
      <c r="AL119" s="25"/>
      <c r="AM119" s="24"/>
      <c r="AN119" s="24"/>
      <c r="AO119" s="25"/>
      <c r="AR119" s="25"/>
      <c r="AU119" s="34"/>
      <c r="AX119" s="34"/>
      <c r="AZ119" s="24"/>
      <c r="BA119" s="25"/>
      <c r="BB119" s="24"/>
      <c r="BC119" s="24"/>
      <c r="BL119" s="24"/>
      <c r="BM119" s="24"/>
      <c r="BN119" s="24"/>
      <c r="BO119" s="24"/>
      <c r="BP119" s="24"/>
      <c r="BQ119" s="24"/>
      <c r="BR119" s="24"/>
      <c r="BS119" s="24"/>
    </row>
    <row r="120" spans="8:71" s="6" customFormat="1" x14ac:dyDescent="0.2">
      <c r="H120" s="26"/>
      <c r="R120" s="24"/>
      <c r="S120" s="24"/>
      <c r="T120" s="24"/>
      <c r="U120" s="28"/>
      <c r="X120" s="26"/>
      <c r="AA120" s="26"/>
      <c r="AD120" s="26"/>
      <c r="AG120" s="28"/>
      <c r="AH120" s="26"/>
      <c r="AI120" s="26"/>
      <c r="AL120" s="25"/>
      <c r="AM120" s="24"/>
      <c r="AN120" s="24"/>
      <c r="AO120" s="25"/>
      <c r="AR120" s="25"/>
      <c r="AU120" s="34"/>
      <c r="AX120" s="34"/>
      <c r="AZ120" s="24"/>
      <c r="BA120" s="25"/>
      <c r="BB120" s="24"/>
      <c r="BC120" s="24"/>
      <c r="BL120" s="24"/>
      <c r="BM120" s="24"/>
      <c r="BN120" s="24"/>
      <c r="BO120" s="24"/>
      <c r="BP120" s="24"/>
      <c r="BQ120" s="24"/>
      <c r="BR120" s="24"/>
      <c r="BS120" s="24"/>
    </row>
    <row r="121" spans="8:71" s="6" customFormat="1" x14ac:dyDescent="0.2">
      <c r="H121" s="26"/>
      <c r="R121" s="24"/>
      <c r="S121" s="24"/>
      <c r="T121" s="24"/>
      <c r="U121" s="28"/>
      <c r="X121" s="26"/>
      <c r="AA121" s="26"/>
      <c r="AD121" s="26"/>
      <c r="AG121" s="28"/>
      <c r="AH121" s="26"/>
      <c r="AI121" s="26"/>
      <c r="AL121" s="25"/>
      <c r="AM121" s="24"/>
      <c r="AN121" s="24"/>
      <c r="AO121" s="25"/>
      <c r="AR121" s="25"/>
      <c r="AU121" s="34"/>
      <c r="AX121" s="34"/>
      <c r="AZ121" s="24"/>
      <c r="BA121" s="25"/>
      <c r="BB121" s="24"/>
      <c r="BC121" s="24"/>
      <c r="BL121" s="24"/>
      <c r="BM121" s="24"/>
      <c r="BN121" s="24"/>
      <c r="BO121" s="24"/>
      <c r="BP121" s="24"/>
      <c r="BQ121" s="24"/>
      <c r="BR121" s="24"/>
      <c r="BS121" s="24"/>
    </row>
    <row r="122" spans="8:71" s="6" customFormat="1" x14ac:dyDescent="0.2">
      <c r="H122" s="26"/>
      <c r="R122" s="24"/>
      <c r="S122" s="24"/>
      <c r="T122" s="24"/>
      <c r="U122" s="28"/>
      <c r="X122" s="26"/>
      <c r="AA122" s="26"/>
      <c r="AD122" s="26"/>
      <c r="AG122" s="28"/>
      <c r="AH122" s="26"/>
      <c r="AI122" s="26"/>
      <c r="AL122" s="25"/>
      <c r="AM122" s="24"/>
      <c r="AN122" s="24"/>
      <c r="AO122" s="25"/>
      <c r="AR122" s="25"/>
      <c r="AU122" s="34"/>
      <c r="AX122" s="34"/>
      <c r="AZ122" s="24"/>
      <c r="BA122" s="25"/>
      <c r="BB122" s="24"/>
      <c r="BC122" s="24"/>
      <c r="BL122" s="24"/>
      <c r="BM122" s="24"/>
      <c r="BN122" s="24"/>
      <c r="BO122" s="24"/>
      <c r="BP122" s="24"/>
      <c r="BQ122" s="24"/>
      <c r="BR122" s="24"/>
      <c r="BS122" s="24"/>
    </row>
    <row r="123" spans="8:71" s="6" customFormat="1" x14ac:dyDescent="0.2">
      <c r="H123" s="26"/>
      <c r="R123" s="24"/>
      <c r="S123" s="24"/>
      <c r="T123" s="24"/>
      <c r="U123" s="28"/>
      <c r="X123" s="26"/>
      <c r="AA123" s="26"/>
      <c r="AD123" s="26"/>
      <c r="AG123" s="28"/>
      <c r="AH123" s="26"/>
      <c r="AI123" s="26"/>
      <c r="AL123" s="25"/>
      <c r="AM123" s="24"/>
      <c r="AN123" s="24"/>
      <c r="AO123" s="25"/>
      <c r="AR123" s="25"/>
      <c r="AU123" s="34"/>
      <c r="AX123" s="34"/>
      <c r="AZ123" s="24"/>
      <c r="BA123" s="25"/>
      <c r="BB123" s="24"/>
      <c r="BC123" s="24"/>
      <c r="BL123" s="24"/>
      <c r="BM123" s="24"/>
      <c r="BN123" s="24"/>
      <c r="BO123" s="24"/>
      <c r="BP123" s="24"/>
      <c r="BQ123" s="24"/>
      <c r="BR123" s="24"/>
      <c r="BS123" s="24"/>
    </row>
    <row r="124" spans="8:71" s="6" customFormat="1" x14ac:dyDescent="0.2">
      <c r="H124" s="26"/>
      <c r="R124" s="24"/>
      <c r="S124" s="24"/>
      <c r="T124" s="24"/>
      <c r="U124" s="28"/>
      <c r="X124" s="26"/>
      <c r="AA124" s="26"/>
      <c r="AD124" s="26"/>
      <c r="AG124" s="28"/>
      <c r="AH124" s="26"/>
      <c r="AI124" s="26"/>
      <c r="AL124" s="25"/>
      <c r="AM124" s="24"/>
      <c r="AN124" s="24"/>
      <c r="AO124" s="25"/>
      <c r="AR124" s="25"/>
      <c r="AU124" s="34"/>
      <c r="AX124" s="34"/>
      <c r="AZ124" s="24"/>
      <c r="BA124" s="25"/>
      <c r="BB124" s="24"/>
      <c r="BC124" s="24"/>
      <c r="BL124" s="24"/>
      <c r="BM124" s="24"/>
      <c r="BN124" s="24"/>
      <c r="BO124" s="24"/>
      <c r="BP124" s="24"/>
      <c r="BQ124" s="24"/>
      <c r="BR124" s="24"/>
      <c r="BS124" s="24"/>
    </row>
    <row r="125" spans="8:71" s="6" customFormat="1" x14ac:dyDescent="0.2">
      <c r="H125" s="26"/>
      <c r="R125" s="24"/>
      <c r="S125" s="24"/>
      <c r="T125" s="24"/>
      <c r="U125" s="28"/>
      <c r="X125" s="26"/>
      <c r="AA125" s="26"/>
      <c r="AD125" s="26"/>
      <c r="AG125" s="28"/>
      <c r="AH125" s="26"/>
      <c r="AI125" s="26"/>
      <c r="AL125" s="25"/>
      <c r="AM125" s="24"/>
      <c r="AN125" s="24"/>
      <c r="AO125" s="25"/>
      <c r="AR125" s="25"/>
      <c r="AU125" s="34"/>
      <c r="AX125" s="34"/>
      <c r="AZ125" s="24"/>
      <c r="BA125" s="25"/>
      <c r="BB125" s="24"/>
      <c r="BC125" s="24"/>
      <c r="BL125" s="24"/>
      <c r="BM125" s="24"/>
      <c r="BN125" s="24"/>
      <c r="BO125" s="24"/>
      <c r="BP125" s="24"/>
      <c r="BQ125" s="24"/>
      <c r="BR125" s="24"/>
      <c r="BS125" s="24"/>
    </row>
    <row r="126" spans="8:71" s="6" customFormat="1" x14ac:dyDescent="0.2">
      <c r="H126" s="26"/>
      <c r="R126" s="24"/>
      <c r="S126" s="24"/>
      <c r="T126" s="24"/>
      <c r="U126" s="28"/>
      <c r="X126" s="26"/>
      <c r="AA126" s="26"/>
      <c r="AD126" s="26"/>
      <c r="AG126" s="28"/>
      <c r="AH126" s="26"/>
      <c r="AI126" s="26"/>
      <c r="AL126" s="25"/>
      <c r="AM126" s="24"/>
      <c r="AN126" s="24"/>
      <c r="AO126" s="25"/>
      <c r="AR126" s="25"/>
      <c r="AU126" s="34"/>
      <c r="AX126" s="34"/>
      <c r="AZ126" s="24"/>
      <c r="BA126" s="25"/>
      <c r="BB126" s="24"/>
      <c r="BC126" s="24"/>
      <c r="BL126" s="24"/>
      <c r="BM126" s="24"/>
      <c r="BN126" s="24"/>
      <c r="BO126" s="24"/>
      <c r="BP126" s="24"/>
      <c r="BQ126" s="24"/>
      <c r="BR126" s="24"/>
      <c r="BS126" s="24"/>
    </row>
    <row r="127" spans="8:71" s="6" customFormat="1" x14ac:dyDescent="0.2">
      <c r="H127" s="26"/>
      <c r="R127" s="24"/>
      <c r="S127" s="24"/>
      <c r="T127" s="24"/>
      <c r="U127" s="28"/>
      <c r="X127" s="26"/>
      <c r="AA127" s="26"/>
      <c r="AD127" s="26"/>
      <c r="AG127" s="28"/>
      <c r="AH127" s="26"/>
      <c r="AI127" s="26"/>
      <c r="AL127" s="25"/>
      <c r="AM127" s="24"/>
      <c r="AN127" s="24"/>
      <c r="AO127" s="25"/>
      <c r="AR127" s="25"/>
      <c r="AU127" s="34"/>
      <c r="AX127" s="34"/>
      <c r="AZ127" s="24"/>
      <c r="BA127" s="25"/>
      <c r="BB127" s="24"/>
      <c r="BC127" s="24"/>
      <c r="BL127" s="24"/>
      <c r="BM127" s="24"/>
      <c r="BN127" s="24"/>
      <c r="BO127" s="24"/>
      <c r="BP127" s="24"/>
      <c r="BQ127" s="24"/>
      <c r="BR127" s="24"/>
      <c r="BS127" s="24"/>
    </row>
    <row r="128" spans="8:71" s="6" customFormat="1" x14ac:dyDescent="0.2">
      <c r="H128" s="26"/>
      <c r="R128" s="24"/>
      <c r="S128" s="24"/>
      <c r="T128" s="24"/>
      <c r="U128" s="28"/>
      <c r="X128" s="26"/>
      <c r="AA128" s="26"/>
      <c r="AD128" s="26"/>
      <c r="AG128" s="28"/>
      <c r="AH128" s="26"/>
      <c r="AI128" s="26"/>
      <c r="AL128" s="25"/>
      <c r="AM128" s="24"/>
      <c r="AN128" s="24"/>
      <c r="AO128" s="25"/>
      <c r="AR128" s="25"/>
      <c r="AU128" s="34"/>
      <c r="AX128" s="34"/>
      <c r="AZ128" s="24"/>
      <c r="BA128" s="25"/>
      <c r="BB128" s="24"/>
      <c r="BC128" s="24"/>
      <c r="BL128" s="24"/>
      <c r="BM128" s="24"/>
      <c r="BN128" s="24"/>
      <c r="BO128" s="24"/>
      <c r="BP128" s="24"/>
      <c r="BQ128" s="24"/>
      <c r="BR128" s="24"/>
      <c r="BS128" s="24"/>
    </row>
    <row r="129" spans="8:71" s="6" customFormat="1" x14ac:dyDescent="0.2">
      <c r="H129" s="26"/>
      <c r="R129" s="24"/>
      <c r="S129" s="24"/>
      <c r="T129" s="24"/>
      <c r="U129" s="28"/>
      <c r="X129" s="26"/>
      <c r="AA129" s="26"/>
      <c r="AD129" s="26"/>
      <c r="AG129" s="28"/>
      <c r="AH129" s="26"/>
      <c r="AI129" s="26"/>
      <c r="AL129" s="25"/>
      <c r="AM129" s="24"/>
      <c r="AN129" s="24"/>
      <c r="AO129" s="25"/>
      <c r="AR129" s="25"/>
      <c r="AU129" s="34"/>
      <c r="AX129" s="34"/>
      <c r="AZ129" s="24"/>
      <c r="BA129" s="25"/>
      <c r="BB129" s="24"/>
      <c r="BC129" s="24"/>
      <c r="BL129" s="24"/>
      <c r="BM129" s="24"/>
      <c r="BN129" s="24"/>
      <c r="BO129" s="24"/>
      <c r="BP129" s="24"/>
      <c r="BQ129" s="24"/>
      <c r="BR129" s="24"/>
      <c r="BS129" s="24"/>
    </row>
    <row r="130" spans="8:71" s="6" customFormat="1" x14ac:dyDescent="0.2">
      <c r="H130" s="26"/>
      <c r="R130" s="24"/>
      <c r="S130" s="24"/>
      <c r="T130" s="24"/>
      <c r="U130" s="28"/>
      <c r="X130" s="26"/>
      <c r="AA130" s="26"/>
      <c r="AD130" s="26"/>
      <c r="AG130" s="28"/>
      <c r="AH130" s="26"/>
      <c r="AI130" s="26"/>
      <c r="AL130" s="25"/>
      <c r="AM130" s="24"/>
      <c r="AN130" s="24"/>
      <c r="AO130" s="25"/>
      <c r="AR130" s="25"/>
      <c r="AU130" s="34"/>
      <c r="AX130" s="34"/>
      <c r="AZ130" s="24"/>
      <c r="BA130" s="25"/>
      <c r="BB130" s="24"/>
      <c r="BC130" s="24"/>
      <c r="BL130" s="24"/>
      <c r="BM130" s="24"/>
      <c r="BN130" s="24"/>
      <c r="BO130" s="24"/>
      <c r="BP130" s="24"/>
      <c r="BQ130" s="24"/>
      <c r="BR130" s="24"/>
      <c r="BS130" s="24"/>
    </row>
    <row r="131" spans="8:71" s="6" customFormat="1" x14ac:dyDescent="0.2">
      <c r="H131" s="26"/>
      <c r="R131" s="24"/>
      <c r="S131" s="24"/>
      <c r="T131" s="24"/>
      <c r="U131" s="28"/>
      <c r="X131" s="26"/>
      <c r="AA131" s="26"/>
      <c r="AD131" s="26"/>
      <c r="AG131" s="28"/>
      <c r="AH131" s="26"/>
      <c r="AI131" s="26"/>
      <c r="AL131" s="25"/>
      <c r="AM131" s="24"/>
      <c r="AN131" s="24"/>
      <c r="AO131" s="25"/>
      <c r="AR131" s="25"/>
      <c r="AU131" s="34"/>
      <c r="AX131" s="34"/>
      <c r="AZ131" s="24"/>
      <c r="BA131" s="25"/>
      <c r="BB131" s="24"/>
      <c r="BC131" s="24"/>
      <c r="BL131" s="24"/>
      <c r="BM131" s="24"/>
      <c r="BN131" s="24"/>
      <c r="BO131" s="24"/>
      <c r="BP131" s="24"/>
      <c r="BQ131" s="24"/>
      <c r="BR131" s="24"/>
      <c r="BS131" s="24"/>
    </row>
    <row r="132" spans="8:71" s="6" customFormat="1" x14ac:dyDescent="0.2">
      <c r="H132" s="26"/>
      <c r="R132" s="24"/>
      <c r="S132" s="24"/>
      <c r="T132" s="24"/>
      <c r="U132" s="28"/>
      <c r="X132" s="26"/>
      <c r="AA132" s="26"/>
      <c r="AD132" s="26"/>
      <c r="AG132" s="28"/>
      <c r="AH132" s="26"/>
      <c r="AI132" s="26"/>
      <c r="AL132" s="25"/>
      <c r="AM132" s="24"/>
      <c r="AN132" s="24"/>
      <c r="AO132" s="25"/>
      <c r="AR132" s="25"/>
      <c r="AU132" s="34"/>
      <c r="AX132" s="34"/>
      <c r="AZ132" s="24"/>
      <c r="BA132" s="25"/>
      <c r="BB132" s="24"/>
      <c r="BC132" s="24"/>
      <c r="BL132" s="24"/>
      <c r="BM132" s="24"/>
      <c r="BN132" s="24"/>
      <c r="BO132" s="24"/>
      <c r="BP132" s="24"/>
      <c r="BQ132" s="24"/>
      <c r="BR132" s="24"/>
      <c r="BS132" s="24"/>
    </row>
    <row r="133" spans="8:71" s="6" customFormat="1" x14ac:dyDescent="0.2">
      <c r="H133" s="26"/>
      <c r="R133" s="24"/>
      <c r="S133" s="24"/>
      <c r="T133" s="24"/>
      <c r="U133" s="28"/>
      <c r="X133" s="26"/>
      <c r="AA133" s="26"/>
      <c r="AD133" s="26"/>
      <c r="AG133" s="28"/>
      <c r="AH133" s="26"/>
      <c r="AI133" s="26"/>
      <c r="AL133" s="25"/>
      <c r="AM133" s="24"/>
      <c r="AN133" s="24"/>
      <c r="AO133" s="25"/>
      <c r="AR133" s="25"/>
      <c r="AU133" s="34"/>
      <c r="AX133" s="34"/>
      <c r="AZ133" s="24"/>
      <c r="BA133" s="25"/>
      <c r="BB133" s="24"/>
      <c r="BC133" s="24"/>
      <c r="BL133" s="24"/>
      <c r="BM133" s="24"/>
      <c r="BN133" s="24"/>
      <c r="BO133" s="24"/>
      <c r="BP133" s="24"/>
      <c r="BQ133" s="24"/>
      <c r="BR133" s="24"/>
      <c r="BS133" s="24"/>
    </row>
    <row r="134" spans="8:71" s="6" customFormat="1" x14ac:dyDescent="0.2">
      <c r="H134" s="26"/>
      <c r="R134" s="24"/>
      <c r="S134" s="24"/>
      <c r="T134" s="24"/>
      <c r="U134" s="28"/>
      <c r="X134" s="26"/>
      <c r="AA134" s="26"/>
      <c r="AD134" s="26"/>
      <c r="AG134" s="28"/>
      <c r="AH134" s="26"/>
      <c r="AI134" s="26"/>
      <c r="AL134" s="25"/>
      <c r="AM134" s="24"/>
      <c r="AN134" s="24"/>
      <c r="AO134" s="25"/>
      <c r="AR134" s="25"/>
      <c r="AU134" s="34"/>
      <c r="AX134" s="34"/>
      <c r="AZ134" s="24"/>
      <c r="BA134" s="25"/>
      <c r="BB134" s="24"/>
      <c r="BC134" s="24"/>
      <c r="BL134" s="24"/>
      <c r="BM134" s="24"/>
      <c r="BN134" s="24"/>
      <c r="BO134" s="24"/>
      <c r="BP134" s="24"/>
      <c r="BQ134" s="24"/>
      <c r="BR134" s="24"/>
      <c r="BS134" s="24"/>
    </row>
    <row r="135" spans="8:71" s="6" customFormat="1" x14ac:dyDescent="0.2">
      <c r="H135" s="26"/>
      <c r="R135" s="24"/>
      <c r="S135" s="24"/>
      <c r="T135" s="24"/>
      <c r="U135" s="28"/>
      <c r="X135" s="26"/>
      <c r="AA135" s="26"/>
      <c r="AD135" s="26"/>
      <c r="AG135" s="28"/>
      <c r="AH135" s="26"/>
      <c r="AI135" s="26"/>
      <c r="AL135" s="25"/>
      <c r="AM135" s="24"/>
      <c r="AN135" s="24"/>
      <c r="AO135" s="25"/>
      <c r="AR135" s="25"/>
      <c r="AU135" s="34"/>
      <c r="AX135" s="34"/>
      <c r="AZ135" s="24"/>
      <c r="BA135" s="25"/>
      <c r="BB135" s="24"/>
      <c r="BC135" s="24"/>
      <c r="BL135" s="24"/>
      <c r="BM135" s="24"/>
      <c r="BN135" s="24"/>
      <c r="BO135" s="24"/>
      <c r="BP135" s="24"/>
      <c r="BQ135" s="24"/>
      <c r="BR135" s="24"/>
      <c r="BS135" s="24"/>
    </row>
    <row r="136" spans="8:71" s="6" customFormat="1" x14ac:dyDescent="0.2">
      <c r="H136" s="26"/>
      <c r="R136" s="24"/>
      <c r="S136" s="24"/>
      <c r="T136" s="24"/>
      <c r="U136" s="28"/>
      <c r="X136" s="26"/>
      <c r="AA136" s="26"/>
      <c r="AD136" s="26"/>
      <c r="AG136" s="28"/>
      <c r="AH136" s="26"/>
      <c r="AI136" s="26"/>
      <c r="AL136" s="25"/>
      <c r="AM136" s="24"/>
      <c r="AN136" s="24"/>
      <c r="AO136" s="25"/>
      <c r="AR136" s="25"/>
      <c r="AU136" s="34"/>
      <c r="AX136" s="34"/>
      <c r="AZ136" s="24"/>
      <c r="BA136" s="25"/>
      <c r="BB136" s="24"/>
      <c r="BC136" s="24"/>
      <c r="BL136" s="24"/>
      <c r="BM136" s="24"/>
      <c r="BN136" s="24"/>
      <c r="BO136" s="24"/>
      <c r="BP136" s="24"/>
      <c r="BQ136" s="24"/>
      <c r="BR136" s="24"/>
      <c r="BS136" s="24"/>
    </row>
    <row r="137" spans="8:71" s="6" customFormat="1" x14ac:dyDescent="0.2">
      <c r="H137" s="26"/>
      <c r="R137" s="24"/>
      <c r="S137" s="24"/>
      <c r="T137" s="24"/>
      <c r="U137" s="28"/>
      <c r="X137" s="26"/>
      <c r="AA137" s="26"/>
      <c r="AD137" s="26"/>
      <c r="AG137" s="28"/>
      <c r="AH137" s="26"/>
      <c r="AI137" s="26"/>
      <c r="AL137" s="25"/>
      <c r="AM137" s="24"/>
      <c r="AN137" s="24"/>
      <c r="AO137" s="25"/>
      <c r="AR137" s="25"/>
      <c r="AU137" s="34"/>
      <c r="AX137" s="34"/>
      <c r="AZ137" s="24"/>
      <c r="BA137" s="25"/>
      <c r="BB137" s="24"/>
      <c r="BC137" s="24"/>
      <c r="BL137" s="24"/>
      <c r="BM137" s="24"/>
      <c r="BN137" s="24"/>
      <c r="BO137" s="24"/>
      <c r="BP137" s="24"/>
      <c r="BQ137" s="24"/>
      <c r="BR137" s="24"/>
      <c r="BS137" s="24"/>
    </row>
    <row r="138" spans="8:71" s="6" customFormat="1" x14ac:dyDescent="0.2">
      <c r="H138" s="26"/>
      <c r="R138" s="24"/>
      <c r="S138" s="24"/>
      <c r="T138" s="24"/>
      <c r="U138" s="28"/>
      <c r="X138" s="26"/>
      <c r="AA138" s="26"/>
      <c r="AD138" s="26"/>
      <c r="AG138" s="28"/>
      <c r="AH138" s="26"/>
      <c r="AI138" s="26"/>
      <c r="AL138" s="25"/>
      <c r="AM138" s="24"/>
      <c r="AN138" s="24"/>
      <c r="AO138" s="25"/>
      <c r="AR138" s="25"/>
      <c r="AU138" s="34"/>
      <c r="AX138" s="34"/>
      <c r="AZ138" s="24"/>
      <c r="BA138" s="25"/>
      <c r="BB138" s="24"/>
      <c r="BC138" s="24"/>
      <c r="BL138" s="24"/>
      <c r="BM138" s="24"/>
      <c r="BN138" s="24"/>
      <c r="BO138" s="24"/>
      <c r="BP138" s="24"/>
      <c r="BQ138" s="24"/>
      <c r="BR138" s="24"/>
      <c r="BS138" s="24"/>
    </row>
    <row r="139" spans="8:71" s="6" customFormat="1" x14ac:dyDescent="0.2">
      <c r="H139" s="26"/>
      <c r="R139" s="24"/>
      <c r="S139" s="24"/>
      <c r="T139" s="24"/>
      <c r="U139" s="28"/>
      <c r="X139" s="26"/>
      <c r="AA139" s="26"/>
      <c r="AD139" s="26"/>
      <c r="AG139" s="28"/>
      <c r="AH139" s="26"/>
      <c r="AI139" s="26"/>
      <c r="AL139" s="25"/>
      <c r="AM139" s="24"/>
      <c r="AN139" s="24"/>
      <c r="AO139" s="25"/>
      <c r="AR139" s="25"/>
      <c r="AU139" s="34"/>
      <c r="AX139" s="34"/>
      <c r="AZ139" s="24"/>
      <c r="BA139" s="25"/>
      <c r="BB139" s="24"/>
      <c r="BC139" s="24"/>
      <c r="BL139" s="24"/>
      <c r="BM139" s="24"/>
      <c r="BN139" s="24"/>
      <c r="BO139" s="24"/>
      <c r="BP139" s="24"/>
      <c r="BQ139" s="24"/>
      <c r="BR139" s="24"/>
      <c r="BS139" s="24"/>
    </row>
    <row r="140" spans="8:71" s="6" customFormat="1" x14ac:dyDescent="0.2">
      <c r="H140" s="26"/>
      <c r="R140" s="24"/>
      <c r="S140" s="24"/>
      <c r="T140" s="24"/>
      <c r="U140" s="28"/>
      <c r="X140" s="26"/>
      <c r="AA140" s="26"/>
      <c r="AD140" s="26"/>
      <c r="AG140" s="28"/>
      <c r="AH140" s="26"/>
      <c r="AI140" s="26"/>
      <c r="AL140" s="25"/>
      <c r="AM140" s="24"/>
      <c r="AN140" s="24"/>
      <c r="AO140" s="25"/>
      <c r="AR140" s="25"/>
      <c r="AU140" s="34"/>
      <c r="AX140" s="34"/>
      <c r="AZ140" s="24"/>
      <c r="BA140" s="25"/>
      <c r="BB140" s="24"/>
      <c r="BC140" s="24"/>
      <c r="BL140" s="24"/>
      <c r="BM140" s="24"/>
      <c r="BN140" s="24"/>
      <c r="BO140" s="24"/>
      <c r="BP140" s="24"/>
      <c r="BQ140" s="24"/>
      <c r="BR140" s="24"/>
      <c r="BS140" s="24"/>
    </row>
    <row r="141" spans="8:71" s="6" customFormat="1" x14ac:dyDescent="0.2">
      <c r="H141" s="26"/>
      <c r="R141" s="24"/>
      <c r="S141" s="24"/>
      <c r="T141" s="24"/>
      <c r="U141" s="28"/>
      <c r="X141" s="26"/>
      <c r="AA141" s="26"/>
      <c r="AD141" s="26"/>
      <c r="AG141" s="28"/>
      <c r="AH141" s="26"/>
      <c r="AI141" s="26"/>
      <c r="AL141" s="25"/>
      <c r="AM141" s="24"/>
      <c r="AN141" s="24"/>
      <c r="AO141" s="25"/>
      <c r="AR141" s="25"/>
      <c r="AU141" s="34"/>
      <c r="AX141" s="34"/>
      <c r="AZ141" s="24"/>
      <c r="BA141" s="25"/>
      <c r="BB141" s="24"/>
      <c r="BC141" s="24"/>
      <c r="BL141" s="24"/>
      <c r="BM141" s="24"/>
      <c r="BN141" s="24"/>
      <c r="BO141" s="24"/>
      <c r="BP141" s="24"/>
      <c r="BQ141" s="24"/>
      <c r="BR141" s="24"/>
      <c r="BS141" s="24"/>
    </row>
    <row r="142" spans="8:71" s="6" customFormat="1" x14ac:dyDescent="0.2">
      <c r="H142" s="26"/>
      <c r="R142" s="24"/>
      <c r="S142" s="24"/>
      <c r="T142" s="24"/>
      <c r="U142" s="28"/>
      <c r="X142" s="26"/>
      <c r="AA142" s="26"/>
      <c r="AD142" s="26"/>
      <c r="AG142" s="28"/>
      <c r="AH142" s="26"/>
      <c r="AI142" s="26"/>
      <c r="AL142" s="25"/>
      <c r="AM142" s="24"/>
      <c r="AN142" s="24"/>
      <c r="AO142" s="25"/>
      <c r="AR142" s="25"/>
      <c r="AU142" s="34"/>
      <c r="AX142" s="34"/>
      <c r="AZ142" s="24"/>
      <c r="BA142" s="25"/>
      <c r="BB142" s="24"/>
      <c r="BC142" s="24"/>
      <c r="BL142" s="24"/>
      <c r="BM142" s="24"/>
      <c r="BN142" s="24"/>
      <c r="BO142" s="24"/>
      <c r="BP142" s="24"/>
      <c r="BQ142" s="24"/>
      <c r="BR142" s="24"/>
      <c r="BS142" s="24"/>
    </row>
    <row r="143" spans="8:71" s="6" customFormat="1" x14ac:dyDescent="0.2">
      <c r="H143" s="26"/>
      <c r="R143" s="24"/>
      <c r="S143" s="24"/>
      <c r="T143" s="24"/>
      <c r="U143" s="28"/>
      <c r="X143" s="26"/>
      <c r="AA143" s="26"/>
      <c r="AD143" s="26"/>
      <c r="AG143" s="28"/>
      <c r="AH143" s="26"/>
      <c r="AI143" s="26"/>
      <c r="AL143" s="25"/>
      <c r="AM143" s="24"/>
      <c r="AN143" s="24"/>
      <c r="AO143" s="25"/>
      <c r="AR143" s="25"/>
      <c r="AU143" s="34"/>
      <c r="AX143" s="34"/>
      <c r="AZ143" s="24"/>
      <c r="BA143" s="25"/>
      <c r="BB143" s="24"/>
      <c r="BC143" s="24"/>
      <c r="BL143" s="24"/>
      <c r="BM143" s="24"/>
      <c r="BN143" s="24"/>
      <c r="BO143" s="24"/>
      <c r="BP143" s="24"/>
      <c r="BQ143" s="24"/>
      <c r="BR143" s="24"/>
      <c r="BS143" s="24"/>
    </row>
    <row r="144" spans="8:71" s="6" customFormat="1" x14ac:dyDescent="0.2">
      <c r="H144" s="26"/>
      <c r="R144" s="24"/>
      <c r="S144" s="24"/>
      <c r="T144" s="24"/>
      <c r="U144" s="28"/>
      <c r="X144" s="26"/>
      <c r="AA144" s="26"/>
      <c r="AD144" s="26"/>
      <c r="AG144" s="28"/>
      <c r="AH144" s="26"/>
      <c r="AI144" s="26"/>
      <c r="AL144" s="25"/>
      <c r="AM144" s="24"/>
      <c r="AN144" s="24"/>
      <c r="AO144" s="25"/>
      <c r="AR144" s="25"/>
      <c r="AU144" s="34"/>
      <c r="AX144" s="34"/>
      <c r="AZ144" s="24"/>
      <c r="BA144" s="25"/>
      <c r="BB144" s="24"/>
      <c r="BC144" s="24"/>
      <c r="BL144" s="24"/>
      <c r="BM144" s="24"/>
      <c r="BN144" s="24"/>
      <c r="BO144" s="24"/>
      <c r="BP144" s="24"/>
      <c r="BQ144" s="24"/>
      <c r="BR144" s="24"/>
      <c r="BS144" s="24"/>
    </row>
    <row r="145" spans="8:71" s="6" customFormat="1" x14ac:dyDescent="0.2">
      <c r="H145" s="26"/>
      <c r="R145" s="24"/>
      <c r="S145" s="24"/>
      <c r="T145" s="24"/>
      <c r="U145" s="28"/>
      <c r="X145" s="26"/>
      <c r="AA145" s="26"/>
      <c r="AD145" s="26"/>
      <c r="AG145" s="28"/>
      <c r="AH145" s="26"/>
      <c r="AI145" s="26"/>
      <c r="AL145" s="25"/>
      <c r="AM145" s="24"/>
      <c r="AN145" s="24"/>
      <c r="AO145" s="25"/>
      <c r="AR145" s="25"/>
      <c r="AU145" s="34"/>
      <c r="AX145" s="34"/>
      <c r="AZ145" s="24"/>
      <c r="BA145" s="25"/>
      <c r="BB145" s="24"/>
      <c r="BC145" s="24"/>
      <c r="BL145" s="24"/>
      <c r="BM145" s="24"/>
      <c r="BN145" s="24"/>
      <c r="BO145" s="24"/>
      <c r="BP145" s="24"/>
      <c r="BQ145" s="24"/>
      <c r="BR145" s="24"/>
      <c r="BS145" s="24"/>
    </row>
    <row r="146" spans="8:71" s="6" customFormat="1" x14ac:dyDescent="0.2">
      <c r="H146" s="26"/>
      <c r="R146" s="24"/>
      <c r="S146" s="24"/>
      <c r="T146" s="24"/>
      <c r="U146" s="28"/>
      <c r="X146" s="26"/>
      <c r="AA146" s="26"/>
      <c r="AD146" s="26"/>
      <c r="AG146" s="28"/>
      <c r="AH146" s="26"/>
      <c r="AI146" s="26"/>
      <c r="AL146" s="25"/>
      <c r="AM146" s="24"/>
      <c r="AN146" s="24"/>
      <c r="AO146" s="25"/>
      <c r="AR146" s="25"/>
      <c r="AU146" s="34"/>
      <c r="AX146" s="34"/>
      <c r="AZ146" s="24"/>
      <c r="BA146" s="25"/>
      <c r="BB146" s="24"/>
      <c r="BC146" s="24"/>
      <c r="BL146" s="24"/>
      <c r="BM146" s="24"/>
      <c r="BN146" s="24"/>
      <c r="BO146" s="24"/>
      <c r="BP146" s="24"/>
      <c r="BQ146" s="24"/>
      <c r="BR146" s="24"/>
      <c r="BS146" s="24"/>
    </row>
    <row r="147" spans="8:71" s="6" customFormat="1" x14ac:dyDescent="0.2">
      <c r="H147" s="26"/>
      <c r="R147" s="24"/>
      <c r="S147" s="24"/>
      <c r="T147" s="24"/>
      <c r="U147" s="28"/>
      <c r="X147" s="26"/>
      <c r="AA147" s="26"/>
      <c r="AD147" s="26"/>
      <c r="AG147" s="28"/>
      <c r="AH147" s="26"/>
      <c r="AI147" s="26"/>
      <c r="AL147" s="25"/>
      <c r="AM147" s="24"/>
      <c r="AN147" s="24"/>
      <c r="AO147" s="25"/>
      <c r="AR147" s="25"/>
      <c r="AU147" s="34"/>
      <c r="AX147" s="34"/>
      <c r="AZ147" s="24"/>
      <c r="BA147" s="25"/>
      <c r="BB147" s="24"/>
      <c r="BC147" s="24"/>
      <c r="BL147" s="24"/>
      <c r="BM147" s="24"/>
      <c r="BN147" s="24"/>
      <c r="BO147" s="24"/>
      <c r="BP147" s="24"/>
      <c r="BQ147" s="24"/>
      <c r="BR147" s="24"/>
      <c r="BS147" s="24"/>
    </row>
    <row r="148" spans="8:71" s="6" customFormat="1" x14ac:dyDescent="0.2">
      <c r="H148" s="26"/>
      <c r="R148" s="24"/>
      <c r="S148" s="24"/>
      <c r="T148" s="24"/>
      <c r="U148" s="28"/>
      <c r="X148" s="26"/>
      <c r="AA148" s="26"/>
      <c r="AD148" s="26"/>
      <c r="AG148" s="28"/>
      <c r="AH148" s="26"/>
      <c r="AI148" s="26"/>
      <c r="AL148" s="25"/>
      <c r="AM148" s="24"/>
      <c r="AN148" s="24"/>
      <c r="AO148" s="25"/>
      <c r="AR148" s="25"/>
      <c r="AU148" s="34"/>
      <c r="AX148" s="34"/>
      <c r="AZ148" s="24"/>
      <c r="BA148" s="25"/>
      <c r="BB148" s="24"/>
      <c r="BC148" s="24"/>
      <c r="BL148" s="24"/>
      <c r="BM148" s="24"/>
      <c r="BN148" s="24"/>
      <c r="BO148" s="24"/>
      <c r="BP148" s="24"/>
      <c r="BQ148" s="24"/>
      <c r="BR148" s="24"/>
      <c r="BS148" s="24"/>
    </row>
    <row r="149" spans="8:71" s="6" customFormat="1" x14ac:dyDescent="0.2">
      <c r="H149" s="26"/>
      <c r="R149" s="24"/>
      <c r="S149" s="24"/>
      <c r="T149" s="24"/>
      <c r="U149" s="28"/>
      <c r="X149" s="26"/>
      <c r="AA149" s="26"/>
      <c r="AD149" s="26"/>
      <c r="AG149" s="28"/>
      <c r="AH149" s="26"/>
      <c r="AI149" s="26"/>
      <c r="AL149" s="25"/>
      <c r="AM149" s="24"/>
      <c r="AN149" s="24"/>
      <c r="AO149" s="25"/>
      <c r="AR149" s="25"/>
      <c r="AU149" s="34"/>
      <c r="AX149" s="34"/>
      <c r="AZ149" s="24"/>
      <c r="BA149" s="25"/>
      <c r="BB149" s="24"/>
      <c r="BC149" s="24"/>
      <c r="BL149" s="24"/>
      <c r="BM149" s="24"/>
      <c r="BN149" s="24"/>
      <c r="BO149" s="24"/>
      <c r="BP149" s="24"/>
      <c r="BQ149" s="24"/>
      <c r="BR149" s="24"/>
      <c r="BS149" s="24"/>
    </row>
    <row r="150" spans="8:71" s="6" customFormat="1" x14ac:dyDescent="0.2">
      <c r="H150" s="26"/>
      <c r="R150" s="24"/>
      <c r="S150" s="24"/>
      <c r="T150" s="24"/>
      <c r="U150" s="28"/>
      <c r="X150" s="26"/>
      <c r="AA150" s="26"/>
      <c r="AD150" s="26"/>
      <c r="AG150" s="28"/>
      <c r="AH150" s="26"/>
      <c r="AI150" s="26"/>
      <c r="AL150" s="25"/>
      <c r="AM150" s="24"/>
      <c r="AN150" s="24"/>
      <c r="AO150" s="25"/>
      <c r="AR150" s="25"/>
      <c r="AU150" s="34"/>
      <c r="AX150" s="34"/>
      <c r="AZ150" s="24"/>
      <c r="BA150" s="25"/>
      <c r="BB150" s="24"/>
      <c r="BC150" s="24"/>
      <c r="BL150" s="24"/>
      <c r="BM150" s="24"/>
      <c r="BN150" s="24"/>
      <c r="BO150" s="24"/>
      <c r="BP150" s="24"/>
      <c r="BQ150" s="24"/>
      <c r="BR150" s="24"/>
      <c r="BS150" s="24"/>
    </row>
    <row r="151" spans="8:71" s="6" customFormat="1" x14ac:dyDescent="0.2">
      <c r="H151" s="26"/>
      <c r="R151" s="24"/>
      <c r="S151" s="24"/>
      <c r="T151" s="24"/>
      <c r="U151" s="28"/>
      <c r="X151" s="26"/>
      <c r="AA151" s="26"/>
      <c r="AD151" s="26"/>
      <c r="AG151" s="28"/>
      <c r="AH151" s="26"/>
      <c r="AI151" s="26"/>
      <c r="AL151" s="25"/>
      <c r="AM151" s="24"/>
      <c r="AN151" s="24"/>
      <c r="AO151" s="25"/>
      <c r="AR151" s="25"/>
      <c r="AU151" s="34"/>
      <c r="AX151" s="34"/>
      <c r="AZ151" s="24"/>
      <c r="BA151" s="25"/>
      <c r="BB151" s="24"/>
      <c r="BC151" s="24"/>
      <c r="BL151" s="24"/>
      <c r="BM151" s="24"/>
      <c r="BN151" s="24"/>
      <c r="BO151" s="24"/>
      <c r="BP151" s="24"/>
      <c r="BQ151" s="24"/>
      <c r="BR151" s="24"/>
      <c r="BS151" s="24"/>
    </row>
    <row r="152" spans="8:71" s="6" customFormat="1" x14ac:dyDescent="0.2">
      <c r="H152" s="26"/>
      <c r="R152" s="24"/>
      <c r="S152" s="24"/>
      <c r="T152" s="24"/>
      <c r="U152" s="28"/>
      <c r="X152" s="26"/>
      <c r="AA152" s="26"/>
      <c r="AD152" s="26"/>
      <c r="AG152" s="28"/>
      <c r="AH152" s="26"/>
      <c r="AI152" s="26"/>
      <c r="AL152" s="25"/>
      <c r="AM152" s="24"/>
      <c r="AN152" s="24"/>
      <c r="AO152" s="25"/>
      <c r="AR152" s="25"/>
      <c r="AU152" s="34"/>
      <c r="AX152" s="34"/>
      <c r="AZ152" s="24"/>
      <c r="BA152" s="25"/>
      <c r="BB152" s="24"/>
      <c r="BC152" s="24"/>
      <c r="BL152" s="24"/>
      <c r="BM152" s="24"/>
      <c r="BN152" s="24"/>
      <c r="BO152" s="24"/>
      <c r="BP152" s="24"/>
      <c r="BQ152" s="24"/>
      <c r="BR152" s="24"/>
      <c r="BS152" s="24"/>
    </row>
    <row r="153" spans="8:71" s="6" customFormat="1" x14ac:dyDescent="0.2">
      <c r="H153" s="26"/>
      <c r="R153" s="24"/>
      <c r="S153" s="24"/>
      <c r="T153" s="24"/>
      <c r="U153" s="28"/>
      <c r="X153" s="26"/>
      <c r="AA153" s="26"/>
      <c r="AD153" s="26"/>
      <c r="AG153" s="28"/>
      <c r="AH153" s="26"/>
      <c r="AI153" s="26"/>
      <c r="AL153" s="25"/>
      <c r="AM153" s="24"/>
      <c r="AN153" s="24"/>
      <c r="AO153" s="25"/>
      <c r="AR153" s="25"/>
      <c r="AU153" s="34"/>
      <c r="AX153" s="34"/>
      <c r="AZ153" s="24"/>
      <c r="BA153" s="25"/>
      <c r="BB153" s="24"/>
      <c r="BC153" s="24"/>
      <c r="BL153" s="24"/>
      <c r="BM153" s="24"/>
      <c r="BN153" s="24"/>
      <c r="BO153" s="24"/>
      <c r="BP153" s="24"/>
      <c r="BQ153" s="24"/>
      <c r="BR153" s="24"/>
      <c r="BS153" s="24"/>
    </row>
    <row r="154" spans="8:71" s="6" customFormat="1" x14ac:dyDescent="0.2">
      <c r="H154" s="26"/>
      <c r="R154" s="24"/>
      <c r="S154" s="24"/>
      <c r="T154" s="24"/>
      <c r="U154" s="28"/>
      <c r="X154" s="26"/>
      <c r="AA154" s="26"/>
      <c r="AD154" s="26"/>
      <c r="AG154" s="28"/>
      <c r="AH154" s="26"/>
      <c r="AI154" s="26"/>
      <c r="AL154" s="25"/>
      <c r="AM154" s="24"/>
      <c r="AN154" s="24"/>
      <c r="AO154" s="25"/>
      <c r="AR154" s="25"/>
      <c r="AU154" s="34"/>
      <c r="AX154" s="34"/>
      <c r="AZ154" s="24"/>
      <c r="BA154" s="25"/>
      <c r="BB154" s="24"/>
      <c r="BC154" s="24"/>
      <c r="BL154" s="24"/>
      <c r="BM154" s="24"/>
      <c r="BN154" s="24"/>
      <c r="BO154" s="24"/>
      <c r="BP154" s="24"/>
      <c r="BQ154" s="24"/>
      <c r="BR154" s="24"/>
      <c r="BS154" s="24"/>
    </row>
    <row r="155" spans="8:71" s="6" customFormat="1" x14ac:dyDescent="0.2">
      <c r="H155" s="26"/>
      <c r="R155" s="24"/>
      <c r="S155" s="24"/>
      <c r="T155" s="24"/>
      <c r="U155" s="28"/>
      <c r="X155" s="26"/>
      <c r="AA155" s="26"/>
      <c r="AD155" s="26"/>
      <c r="AG155" s="28"/>
      <c r="AH155" s="26"/>
      <c r="AI155" s="26"/>
      <c r="AL155" s="25"/>
      <c r="AM155" s="24"/>
      <c r="AN155" s="24"/>
      <c r="AO155" s="25"/>
      <c r="AR155" s="25"/>
      <c r="AU155" s="34"/>
      <c r="AX155" s="34"/>
      <c r="AZ155" s="24"/>
      <c r="BA155" s="25"/>
      <c r="BB155" s="24"/>
      <c r="BC155" s="24"/>
      <c r="BL155" s="24"/>
      <c r="BM155" s="24"/>
      <c r="BN155" s="24"/>
      <c r="BO155" s="24"/>
      <c r="BP155" s="24"/>
      <c r="BQ155" s="24"/>
      <c r="BR155" s="24"/>
      <c r="BS155" s="24"/>
    </row>
    <row r="156" spans="8:71" s="6" customFormat="1" x14ac:dyDescent="0.2">
      <c r="H156" s="26"/>
      <c r="R156" s="24"/>
      <c r="S156" s="24"/>
      <c r="T156" s="24"/>
      <c r="U156" s="28"/>
      <c r="X156" s="26"/>
      <c r="AA156" s="26"/>
      <c r="AD156" s="26"/>
      <c r="AG156" s="28"/>
      <c r="AH156" s="26"/>
      <c r="AI156" s="26"/>
      <c r="AL156" s="25"/>
      <c r="AM156" s="24"/>
      <c r="AN156" s="24"/>
      <c r="AO156" s="25"/>
      <c r="AR156" s="25"/>
      <c r="AU156" s="34"/>
      <c r="AX156" s="34"/>
      <c r="AZ156" s="24"/>
      <c r="BA156" s="25"/>
      <c r="BB156" s="24"/>
      <c r="BC156" s="24"/>
      <c r="BL156" s="24"/>
      <c r="BM156" s="24"/>
      <c r="BN156" s="24"/>
      <c r="BO156" s="24"/>
      <c r="BP156" s="24"/>
      <c r="BQ156" s="24"/>
      <c r="BR156" s="24"/>
      <c r="BS156" s="24"/>
    </row>
    <row r="157" spans="8:71" s="6" customFormat="1" x14ac:dyDescent="0.2">
      <c r="H157" s="26"/>
      <c r="R157" s="24"/>
      <c r="S157" s="24"/>
      <c r="T157" s="24"/>
      <c r="U157" s="28"/>
      <c r="X157" s="26"/>
      <c r="AA157" s="26"/>
      <c r="AD157" s="26"/>
      <c r="AG157" s="28"/>
      <c r="AH157" s="26"/>
      <c r="AI157" s="26"/>
      <c r="AL157" s="25"/>
      <c r="AM157" s="24"/>
      <c r="AN157" s="24"/>
      <c r="AO157" s="25"/>
      <c r="AR157" s="25"/>
      <c r="AU157" s="34"/>
      <c r="AX157" s="34"/>
      <c r="AZ157" s="24"/>
      <c r="BA157" s="25"/>
      <c r="BB157" s="24"/>
      <c r="BC157" s="24"/>
      <c r="BL157" s="24"/>
      <c r="BM157" s="24"/>
      <c r="BN157" s="24"/>
      <c r="BO157" s="24"/>
      <c r="BP157" s="24"/>
      <c r="BQ157" s="24"/>
      <c r="BR157" s="24"/>
      <c r="BS157" s="24"/>
    </row>
    <row r="158" spans="8:71" s="6" customFormat="1" x14ac:dyDescent="0.2">
      <c r="H158" s="26"/>
      <c r="R158" s="24"/>
      <c r="S158" s="24"/>
      <c r="T158" s="24"/>
      <c r="U158" s="28"/>
      <c r="X158" s="26"/>
      <c r="AA158" s="26"/>
      <c r="AD158" s="26"/>
      <c r="AG158" s="28"/>
      <c r="AH158" s="26"/>
      <c r="AI158" s="26"/>
      <c r="AL158" s="25"/>
      <c r="AM158" s="24"/>
      <c r="AN158" s="24"/>
      <c r="AO158" s="25"/>
      <c r="AR158" s="25"/>
      <c r="AU158" s="34"/>
      <c r="AX158" s="34"/>
      <c r="AZ158" s="24"/>
      <c r="BA158" s="25"/>
      <c r="BB158" s="24"/>
      <c r="BC158" s="24"/>
      <c r="BL158" s="24"/>
      <c r="BM158" s="24"/>
      <c r="BN158" s="24"/>
      <c r="BO158" s="24"/>
      <c r="BP158" s="24"/>
      <c r="BQ158" s="24"/>
      <c r="BR158" s="24"/>
      <c r="BS158" s="24"/>
    </row>
    <row r="159" spans="8:71" s="6" customFormat="1" x14ac:dyDescent="0.2">
      <c r="H159" s="26"/>
      <c r="R159" s="24"/>
      <c r="S159" s="24"/>
      <c r="T159" s="24"/>
      <c r="U159" s="28"/>
      <c r="X159" s="26"/>
      <c r="AA159" s="26"/>
      <c r="AD159" s="26"/>
      <c r="AG159" s="28"/>
      <c r="AH159" s="26"/>
      <c r="AI159" s="26"/>
      <c r="AL159" s="25"/>
      <c r="AM159" s="24"/>
      <c r="AN159" s="24"/>
      <c r="AO159" s="25"/>
      <c r="AR159" s="25"/>
      <c r="AU159" s="34"/>
      <c r="AX159" s="34"/>
      <c r="AZ159" s="24"/>
      <c r="BA159" s="25"/>
      <c r="BB159" s="24"/>
      <c r="BC159" s="24"/>
      <c r="BL159" s="24"/>
      <c r="BM159" s="24"/>
      <c r="BN159" s="24"/>
      <c r="BO159" s="24"/>
      <c r="BP159" s="24"/>
      <c r="BQ159" s="24"/>
      <c r="BR159" s="24"/>
      <c r="BS159" s="24"/>
    </row>
    <row r="160" spans="8:71" s="6" customFormat="1" x14ac:dyDescent="0.2">
      <c r="H160" s="26"/>
      <c r="R160" s="24"/>
      <c r="S160" s="24"/>
      <c r="T160" s="24"/>
      <c r="U160" s="28"/>
      <c r="X160" s="26"/>
      <c r="AA160" s="26"/>
      <c r="AD160" s="26"/>
      <c r="AG160" s="28"/>
      <c r="AH160" s="26"/>
      <c r="AI160" s="26"/>
      <c r="AL160" s="25"/>
      <c r="AM160" s="24"/>
      <c r="AN160" s="24"/>
      <c r="AO160" s="25"/>
      <c r="AR160" s="25"/>
      <c r="AU160" s="34"/>
      <c r="AX160" s="34"/>
      <c r="AZ160" s="24"/>
      <c r="BA160" s="25"/>
      <c r="BB160" s="24"/>
      <c r="BC160" s="24"/>
      <c r="BL160" s="24"/>
      <c r="BM160" s="24"/>
      <c r="BN160" s="24"/>
      <c r="BO160" s="24"/>
      <c r="BP160" s="24"/>
      <c r="BQ160" s="24"/>
      <c r="BR160" s="24"/>
      <c r="BS160" s="24"/>
    </row>
    <row r="161" spans="8:71" s="6" customFormat="1" x14ac:dyDescent="0.2">
      <c r="H161" s="26"/>
      <c r="R161" s="24"/>
      <c r="S161" s="24"/>
      <c r="T161" s="24"/>
      <c r="U161" s="28"/>
      <c r="X161" s="26"/>
      <c r="AA161" s="26"/>
      <c r="AD161" s="26"/>
      <c r="AG161" s="28"/>
      <c r="AH161" s="26"/>
      <c r="AI161" s="26"/>
      <c r="AL161" s="25"/>
      <c r="AM161" s="24"/>
      <c r="AN161" s="24"/>
      <c r="AO161" s="25"/>
      <c r="AR161" s="25"/>
      <c r="AU161" s="34"/>
      <c r="AX161" s="34"/>
      <c r="AZ161" s="24"/>
      <c r="BA161" s="25"/>
      <c r="BB161" s="24"/>
      <c r="BC161" s="24"/>
      <c r="BL161" s="24"/>
      <c r="BM161" s="24"/>
      <c r="BN161" s="24"/>
      <c r="BO161" s="24"/>
      <c r="BP161" s="24"/>
      <c r="BQ161" s="24"/>
      <c r="BR161" s="24"/>
      <c r="BS161" s="24"/>
    </row>
    <row r="162" spans="8:71" s="6" customFormat="1" x14ac:dyDescent="0.2">
      <c r="H162" s="26"/>
      <c r="R162" s="24"/>
      <c r="S162" s="24"/>
      <c r="T162" s="24"/>
      <c r="U162" s="28"/>
      <c r="X162" s="26"/>
      <c r="AA162" s="26"/>
      <c r="AD162" s="26"/>
      <c r="AG162" s="28"/>
      <c r="AH162" s="26"/>
      <c r="AI162" s="26"/>
      <c r="AL162" s="25"/>
      <c r="AM162" s="24"/>
      <c r="AN162" s="24"/>
      <c r="AO162" s="25"/>
      <c r="AR162" s="25"/>
      <c r="AU162" s="34"/>
      <c r="AX162" s="34"/>
      <c r="AZ162" s="24"/>
      <c r="BA162" s="25"/>
      <c r="BB162" s="24"/>
      <c r="BC162" s="24"/>
      <c r="BL162" s="24"/>
      <c r="BM162" s="24"/>
      <c r="BN162" s="24"/>
      <c r="BO162" s="24"/>
      <c r="BP162" s="24"/>
      <c r="BQ162" s="24"/>
      <c r="BR162" s="24"/>
      <c r="BS162" s="24"/>
    </row>
    <row r="163" spans="8:71" s="6" customFormat="1" x14ac:dyDescent="0.2">
      <c r="H163" s="26"/>
      <c r="R163" s="24"/>
      <c r="S163" s="24"/>
      <c r="T163" s="24"/>
      <c r="U163" s="28"/>
      <c r="X163" s="26"/>
      <c r="AA163" s="26"/>
      <c r="AD163" s="26"/>
      <c r="AG163" s="28"/>
      <c r="AH163" s="26"/>
      <c r="AI163" s="26"/>
      <c r="AL163" s="25"/>
      <c r="AM163" s="24"/>
      <c r="AN163" s="24"/>
      <c r="AO163" s="25"/>
      <c r="AR163" s="25"/>
      <c r="AU163" s="34"/>
      <c r="AX163" s="34"/>
      <c r="AZ163" s="24"/>
      <c r="BA163" s="25"/>
      <c r="BB163" s="24"/>
      <c r="BC163" s="24"/>
      <c r="BL163" s="24"/>
      <c r="BM163" s="24"/>
      <c r="BN163" s="24"/>
      <c r="BO163" s="24"/>
      <c r="BP163" s="24"/>
      <c r="BQ163" s="24"/>
      <c r="BR163" s="24"/>
      <c r="BS163" s="24"/>
    </row>
    <row r="164" spans="8:71" s="6" customFormat="1" x14ac:dyDescent="0.2">
      <c r="H164" s="26"/>
      <c r="R164" s="24"/>
      <c r="S164" s="24"/>
      <c r="T164" s="24"/>
      <c r="U164" s="28"/>
      <c r="X164" s="26"/>
      <c r="AA164" s="26"/>
      <c r="AD164" s="26"/>
      <c r="AG164" s="28"/>
      <c r="AH164" s="26"/>
      <c r="AI164" s="26"/>
      <c r="AL164" s="25"/>
      <c r="AM164" s="24"/>
      <c r="AN164" s="24"/>
      <c r="AO164" s="25"/>
      <c r="AR164" s="25"/>
      <c r="AU164" s="34"/>
      <c r="AX164" s="34"/>
      <c r="AZ164" s="24"/>
      <c r="BA164" s="25"/>
      <c r="BB164" s="24"/>
      <c r="BC164" s="24"/>
      <c r="BL164" s="24"/>
      <c r="BM164" s="24"/>
      <c r="BN164" s="24"/>
      <c r="BO164" s="24"/>
      <c r="BP164" s="24"/>
      <c r="BQ164" s="24"/>
      <c r="BR164" s="24"/>
      <c r="BS164" s="24"/>
    </row>
    <row r="165" spans="8:71" s="6" customFormat="1" x14ac:dyDescent="0.2">
      <c r="H165" s="26"/>
      <c r="R165" s="24"/>
      <c r="S165" s="24"/>
      <c r="T165" s="24"/>
      <c r="U165" s="28"/>
      <c r="X165" s="26"/>
      <c r="AA165" s="26"/>
      <c r="AD165" s="26"/>
      <c r="AG165" s="28"/>
      <c r="AH165" s="26"/>
      <c r="AI165" s="26"/>
      <c r="AL165" s="25"/>
      <c r="AM165" s="24"/>
      <c r="AN165" s="24"/>
      <c r="AO165" s="25"/>
      <c r="AR165" s="25"/>
      <c r="AU165" s="34"/>
      <c r="AX165" s="34"/>
      <c r="AZ165" s="24"/>
      <c r="BA165" s="25"/>
      <c r="BB165" s="24"/>
      <c r="BC165" s="24"/>
      <c r="BL165" s="24"/>
      <c r="BM165" s="24"/>
      <c r="BN165" s="24"/>
      <c r="BO165" s="24"/>
      <c r="BP165" s="24"/>
      <c r="BQ165" s="24"/>
      <c r="BR165" s="24"/>
      <c r="BS165" s="24"/>
    </row>
    <row r="166" spans="8:71" s="6" customFormat="1" x14ac:dyDescent="0.2">
      <c r="H166" s="26"/>
      <c r="R166" s="24"/>
      <c r="S166" s="24"/>
      <c r="T166" s="24"/>
      <c r="U166" s="28"/>
      <c r="X166" s="26"/>
      <c r="AA166" s="26"/>
      <c r="AD166" s="26"/>
      <c r="AG166" s="28"/>
      <c r="AH166" s="26"/>
      <c r="AI166" s="26"/>
      <c r="AL166" s="25"/>
      <c r="AM166" s="24"/>
      <c r="AN166" s="24"/>
      <c r="AO166" s="25"/>
      <c r="AR166" s="25"/>
      <c r="AU166" s="34"/>
      <c r="AX166" s="34"/>
      <c r="AZ166" s="24"/>
      <c r="BA166" s="25"/>
      <c r="BB166" s="24"/>
      <c r="BC166" s="24"/>
      <c r="BL166" s="24"/>
      <c r="BM166" s="24"/>
      <c r="BN166" s="24"/>
      <c r="BO166" s="24"/>
      <c r="BP166" s="24"/>
      <c r="BQ166" s="24"/>
      <c r="BR166" s="24"/>
      <c r="BS166" s="24"/>
    </row>
    <row r="167" spans="8:71" s="6" customFormat="1" x14ac:dyDescent="0.2">
      <c r="H167" s="26"/>
      <c r="R167" s="24"/>
      <c r="S167" s="24"/>
      <c r="T167" s="24"/>
      <c r="U167" s="28"/>
      <c r="X167" s="26"/>
      <c r="AA167" s="26"/>
      <c r="AD167" s="26"/>
      <c r="AG167" s="28"/>
      <c r="AH167" s="26"/>
      <c r="AI167" s="26"/>
      <c r="AL167" s="25"/>
      <c r="AM167" s="24"/>
      <c r="AN167" s="24"/>
      <c r="AO167" s="25"/>
      <c r="AR167" s="25"/>
      <c r="AU167" s="34"/>
      <c r="AX167" s="34"/>
      <c r="AZ167" s="24"/>
      <c r="BA167" s="25"/>
      <c r="BB167" s="24"/>
      <c r="BC167" s="24"/>
      <c r="BL167" s="24"/>
      <c r="BM167" s="24"/>
      <c r="BN167" s="24"/>
      <c r="BO167" s="24"/>
      <c r="BP167" s="24"/>
      <c r="BQ167" s="24"/>
      <c r="BR167" s="24"/>
      <c r="BS167" s="24"/>
    </row>
    <row r="168" spans="8:71" s="6" customFormat="1" x14ac:dyDescent="0.2">
      <c r="H168" s="26"/>
      <c r="R168" s="24"/>
      <c r="S168" s="24"/>
      <c r="T168" s="24"/>
      <c r="U168" s="28"/>
      <c r="X168" s="26"/>
      <c r="AA168" s="26"/>
      <c r="AD168" s="26"/>
      <c r="AG168" s="28"/>
      <c r="AH168" s="26"/>
      <c r="AI168" s="26"/>
      <c r="AL168" s="25"/>
      <c r="AM168" s="24"/>
      <c r="AN168" s="24"/>
      <c r="AO168" s="25"/>
      <c r="AR168" s="25"/>
      <c r="AU168" s="34"/>
      <c r="AX168" s="34"/>
      <c r="AZ168" s="24"/>
      <c r="BA168" s="25"/>
      <c r="BB168" s="24"/>
      <c r="BC168" s="24"/>
      <c r="BL168" s="24"/>
      <c r="BM168" s="24"/>
      <c r="BN168" s="24"/>
      <c r="BO168" s="24"/>
      <c r="BP168" s="24"/>
      <c r="BQ168" s="24"/>
      <c r="BR168" s="24"/>
      <c r="BS168" s="24"/>
    </row>
    <row r="169" spans="8:71" s="6" customFormat="1" x14ac:dyDescent="0.2">
      <c r="H169" s="26"/>
      <c r="R169" s="24"/>
      <c r="S169" s="24"/>
      <c r="T169" s="24"/>
      <c r="U169" s="28"/>
      <c r="X169" s="26"/>
      <c r="AA169" s="26"/>
      <c r="AD169" s="26"/>
      <c r="AG169" s="28"/>
      <c r="AH169" s="26"/>
      <c r="AI169" s="26"/>
      <c r="AL169" s="25"/>
      <c r="AM169" s="24"/>
      <c r="AN169" s="24"/>
      <c r="AO169" s="25"/>
      <c r="AR169" s="25"/>
      <c r="AU169" s="34"/>
      <c r="AX169" s="34"/>
      <c r="AZ169" s="24"/>
      <c r="BA169" s="25"/>
      <c r="BB169" s="24"/>
      <c r="BC169" s="24"/>
      <c r="BL169" s="24"/>
      <c r="BM169" s="24"/>
      <c r="BN169" s="24"/>
      <c r="BO169" s="24"/>
      <c r="BP169" s="24"/>
      <c r="BQ169" s="24"/>
      <c r="BR169" s="24"/>
      <c r="BS169" s="24"/>
    </row>
    <row r="170" spans="8:71" s="6" customFormat="1" x14ac:dyDescent="0.2">
      <c r="H170" s="26"/>
      <c r="R170" s="24"/>
      <c r="S170" s="24"/>
      <c r="T170" s="24"/>
      <c r="U170" s="28"/>
      <c r="X170" s="26"/>
      <c r="AA170" s="26"/>
      <c r="AD170" s="26"/>
      <c r="AG170" s="28"/>
      <c r="AH170" s="26"/>
      <c r="AI170" s="26"/>
      <c r="AL170" s="25"/>
      <c r="AM170" s="24"/>
      <c r="AN170" s="24"/>
      <c r="AO170" s="25"/>
      <c r="AR170" s="25"/>
      <c r="AU170" s="34"/>
      <c r="AX170" s="34"/>
      <c r="AZ170" s="24"/>
      <c r="BA170" s="25"/>
      <c r="BB170" s="24"/>
      <c r="BC170" s="24"/>
      <c r="BL170" s="24"/>
      <c r="BM170" s="24"/>
      <c r="BN170" s="24"/>
      <c r="BO170" s="24"/>
      <c r="BP170" s="24"/>
      <c r="BQ170" s="24"/>
      <c r="BR170" s="24"/>
      <c r="BS170" s="24"/>
    </row>
    <row r="171" spans="8:71" s="6" customFormat="1" x14ac:dyDescent="0.2">
      <c r="H171" s="26"/>
      <c r="R171" s="24"/>
      <c r="S171" s="24"/>
      <c r="T171" s="24"/>
      <c r="U171" s="28"/>
      <c r="X171" s="26"/>
      <c r="AA171" s="26"/>
      <c r="AD171" s="26"/>
      <c r="AG171" s="28"/>
      <c r="AH171" s="26"/>
      <c r="AI171" s="26"/>
      <c r="AL171" s="25"/>
      <c r="AM171" s="24"/>
      <c r="AN171" s="24"/>
      <c r="AO171" s="25"/>
      <c r="AR171" s="25"/>
      <c r="AU171" s="34"/>
      <c r="AX171" s="34"/>
      <c r="AZ171" s="24"/>
      <c r="BA171" s="25"/>
      <c r="BB171" s="24"/>
      <c r="BC171" s="24"/>
      <c r="BL171" s="24"/>
      <c r="BM171" s="24"/>
      <c r="BN171" s="24"/>
      <c r="BO171" s="24"/>
      <c r="BP171" s="24"/>
      <c r="BQ171" s="24"/>
      <c r="BR171" s="24"/>
      <c r="BS171" s="24"/>
    </row>
    <row r="172" spans="8:71" s="6" customFormat="1" x14ac:dyDescent="0.2">
      <c r="H172" s="26"/>
      <c r="R172" s="24"/>
      <c r="S172" s="24"/>
      <c r="T172" s="24"/>
      <c r="U172" s="28"/>
      <c r="X172" s="26"/>
      <c r="AA172" s="26"/>
      <c r="AD172" s="26"/>
      <c r="AG172" s="28"/>
      <c r="AH172" s="26"/>
      <c r="AI172" s="26"/>
      <c r="AL172" s="25"/>
      <c r="AM172" s="24"/>
      <c r="AN172" s="24"/>
      <c r="AO172" s="25"/>
      <c r="AR172" s="25"/>
      <c r="AU172" s="34"/>
      <c r="AX172" s="34"/>
      <c r="AZ172" s="24"/>
      <c r="BA172" s="25"/>
      <c r="BB172" s="24"/>
      <c r="BC172" s="24"/>
      <c r="BL172" s="24"/>
      <c r="BM172" s="24"/>
      <c r="BN172" s="24"/>
      <c r="BO172" s="24"/>
      <c r="BP172" s="24"/>
      <c r="BQ172" s="24"/>
      <c r="BR172" s="24"/>
      <c r="BS172" s="24"/>
    </row>
    <row r="173" spans="8:71" s="6" customFormat="1" x14ac:dyDescent="0.2">
      <c r="H173" s="26"/>
      <c r="R173" s="24"/>
      <c r="S173" s="24"/>
      <c r="T173" s="24"/>
      <c r="U173" s="28"/>
      <c r="X173" s="26"/>
      <c r="AA173" s="26"/>
      <c r="AD173" s="26"/>
      <c r="AG173" s="28"/>
      <c r="AH173" s="26"/>
      <c r="AI173" s="26"/>
      <c r="AL173" s="25"/>
      <c r="AM173" s="24"/>
      <c r="AN173" s="24"/>
      <c r="AO173" s="25"/>
      <c r="AR173" s="25"/>
      <c r="AU173" s="34"/>
      <c r="AX173" s="34"/>
      <c r="AZ173" s="24"/>
      <c r="BA173" s="25"/>
      <c r="BB173" s="24"/>
      <c r="BC173" s="24"/>
      <c r="BL173" s="24"/>
      <c r="BM173" s="24"/>
      <c r="BN173" s="24"/>
      <c r="BO173" s="24"/>
      <c r="BP173" s="24"/>
      <c r="BQ173" s="24"/>
      <c r="BR173" s="24"/>
      <c r="BS173" s="24"/>
    </row>
    <row r="174" spans="8:71" s="6" customFormat="1" x14ac:dyDescent="0.2">
      <c r="H174" s="26"/>
      <c r="R174" s="24"/>
      <c r="S174" s="24"/>
      <c r="T174" s="24"/>
      <c r="U174" s="28"/>
      <c r="X174" s="26"/>
      <c r="AA174" s="26"/>
      <c r="AD174" s="26"/>
      <c r="AG174" s="28"/>
      <c r="AH174" s="26"/>
      <c r="AI174" s="26"/>
      <c r="AL174" s="25"/>
      <c r="AM174" s="24"/>
      <c r="AN174" s="24"/>
      <c r="AO174" s="25"/>
      <c r="AR174" s="25"/>
      <c r="AU174" s="34"/>
      <c r="AX174" s="34"/>
      <c r="AZ174" s="24"/>
      <c r="BA174" s="25"/>
      <c r="BB174" s="24"/>
      <c r="BC174" s="24"/>
      <c r="BL174" s="24"/>
      <c r="BM174" s="24"/>
      <c r="BN174" s="24"/>
      <c r="BO174" s="24"/>
      <c r="BP174" s="24"/>
      <c r="BQ174" s="24"/>
      <c r="BR174" s="24"/>
      <c r="BS174" s="24"/>
    </row>
    <row r="175" spans="8:71" s="6" customFormat="1" x14ac:dyDescent="0.2">
      <c r="H175" s="26"/>
      <c r="R175" s="24"/>
      <c r="S175" s="24"/>
      <c r="T175" s="24"/>
      <c r="U175" s="28"/>
      <c r="X175" s="26"/>
      <c r="AA175" s="26"/>
      <c r="AD175" s="26"/>
      <c r="AG175" s="28"/>
      <c r="AH175" s="26"/>
      <c r="AI175" s="26"/>
      <c r="AL175" s="25"/>
      <c r="AM175" s="24"/>
      <c r="AN175" s="24"/>
      <c r="AO175" s="25"/>
      <c r="AR175" s="25"/>
      <c r="AU175" s="34"/>
      <c r="AX175" s="34"/>
      <c r="AZ175" s="24"/>
      <c r="BA175" s="25"/>
      <c r="BB175" s="24"/>
      <c r="BC175" s="24"/>
      <c r="BL175" s="24"/>
      <c r="BM175" s="24"/>
      <c r="BN175" s="24"/>
      <c r="BO175" s="24"/>
      <c r="BP175" s="24"/>
      <c r="BQ175" s="24"/>
      <c r="BR175" s="24"/>
      <c r="BS175" s="24"/>
    </row>
    <row r="176" spans="8:71" s="6" customFormat="1" x14ac:dyDescent="0.2">
      <c r="H176" s="26"/>
      <c r="R176" s="24"/>
      <c r="S176" s="24"/>
      <c r="T176" s="24"/>
      <c r="U176" s="28"/>
      <c r="X176" s="26"/>
      <c r="AA176" s="26"/>
      <c r="AD176" s="26"/>
      <c r="AG176" s="28"/>
      <c r="AH176" s="26"/>
      <c r="AI176" s="26"/>
      <c r="AL176" s="25"/>
      <c r="AM176" s="24"/>
      <c r="AN176" s="24"/>
      <c r="AO176" s="25"/>
      <c r="AR176" s="25"/>
      <c r="AU176" s="34"/>
      <c r="AX176" s="34"/>
      <c r="AZ176" s="24"/>
      <c r="BA176" s="25"/>
      <c r="BB176" s="24"/>
      <c r="BC176" s="24"/>
      <c r="BL176" s="24"/>
      <c r="BM176" s="24"/>
      <c r="BN176" s="24"/>
      <c r="BO176" s="24"/>
      <c r="BP176" s="24"/>
      <c r="BQ176" s="24"/>
      <c r="BR176" s="24"/>
      <c r="BS176" s="24"/>
    </row>
    <row r="177" spans="8:71" s="6" customFormat="1" x14ac:dyDescent="0.2">
      <c r="H177" s="26"/>
      <c r="R177" s="24"/>
      <c r="S177" s="24"/>
      <c r="T177" s="24"/>
      <c r="U177" s="28"/>
      <c r="X177" s="26"/>
      <c r="AA177" s="26"/>
      <c r="AD177" s="26"/>
      <c r="AG177" s="28"/>
      <c r="AH177" s="26"/>
      <c r="AI177" s="26"/>
      <c r="AL177" s="25"/>
      <c r="AM177" s="24"/>
      <c r="AN177" s="24"/>
      <c r="AO177" s="25"/>
      <c r="AR177" s="25"/>
      <c r="AU177" s="34"/>
      <c r="AX177" s="34"/>
      <c r="AZ177" s="24"/>
      <c r="BA177" s="25"/>
      <c r="BB177" s="24"/>
      <c r="BC177" s="24"/>
      <c r="BL177" s="24"/>
      <c r="BM177" s="24"/>
      <c r="BN177" s="24"/>
      <c r="BO177" s="24"/>
      <c r="BP177" s="24"/>
      <c r="BQ177" s="24"/>
      <c r="BR177" s="24"/>
      <c r="BS177" s="24"/>
    </row>
    <row r="178" spans="8:71" s="6" customFormat="1" x14ac:dyDescent="0.2">
      <c r="H178" s="26"/>
      <c r="R178" s="24"/>
      <c r="S178" s="24"/>
      <c r="T178" s="24"/>
      <c r="U178" s="28"/>
      <c r="X178" s="26"/>
      <c r="AA178" s="26"/>
      <c r="AD178" s="26"/>
      <c r="AG178" s="28"/>
      <c r="AH178" s="26"/>
      <c r="AI178" s="26"/>
      <c r="AL178" s="25"/>
      <c r="AM178" s="24"/>
      <c r="AN178" s="24"/>
      <c r="AO178" s="25"/>
      <c r="AR178" s="25"/>
      <c r="AU178" s="34"/>
      <c r="AX178" s="34"/>
      <c r="AZ178" s="24"/>
      <c r="BA178" s="25"/>
      <c r="BB178" s="24"/>
      <c r="BC178" s="24"/>
      <c r="BL178" s="24"/>
      <c r="BM178" s="24"/>
      <c r="BN178" s="24"/>
      <c r="BO178" s="24"/>
      <c r="BP178" s="24"/>
      <c r="BQ178" s="24"/>
      <c r="BR178" s="24"/>
      <c r="BS178" s="24"/>
    </row>
    <row r="179" spans="8:71" s="6" customFormat="1" x14ac:dyDescent="0.2">
      <c r="H179" s="26"/>
      <c r="R179" s="24"/>
      <c r="S179" s="24"/>
      <c r="T179" s="24"/>
      <c r="U179" s="28"/>
      <c r="X179" s="26"/>
      <c r="AA179" s="26"/>
      <c r="AD179" s="26"/>
      <c r="AG179" s="28"/>
      <c r="AH179" s="26"/>
      <c r="AI179" s="26"/>
      <c r="AL179" s="25"/>
      <c r="AM179" s="24"/>
      <c r="AN179" s="24"/>
      <c r="AO179" s="25"/>
      <c r="AR179" s="25"/>
      <c r="AU179" s="34"/>
      <c r="AX179" s="34"/>
      <c r="AZ179" s="24"/>
      <c r="BA179" s="25"/>
      <c r="BB179" s="24"/>
      <c r="BC179" s="24"/>
      <c r="BL179" s="24"/>
      <c r="BM179" s="24"/>
      <c r="BN179" s="24"/>
      <c r="BO179" s="24"/>
      <c r="BP179" s="24"/>
      <c r="BQ179" s="24"/>
      <c r="BR179" s="24"/>
      <c r="BS179" s="24"/>
    </row>
    <row r="180" spans="8:71" s="6" customFormat="1" x14ac:dyDescent="0.2">
      <c r="H180" s="26"/>
      <c r="R180" s="24"/>
      <c r="S180" s="24"/>
      <c r="T180" s="24"/>
      <c r="U180" s="28"/>
      <c r="X180" s="26"/>
      <c r="AA180" s="26"/>
      <c r="AD180" s="26"/>
      <c r="AG180" s="28"/>
      <c r="AH180" s="26"/>
      <c r="AI180" s="26"/>
      <c r="AL180" s="25"/>
      <c r="AM180" s="24"/>
      <c r="AN180" s="24"/>
      <c r="AO180" s="25"/>
      <c r="AR180" s="25"/>
      <c r="AU180" s="34"/>
      <c r="AX180" s="34"/>
      <c r="AZ180" s="24"/>
      <c r="BA180" s="25"/>
      <c r="BB180" s="24"/>
      <c r="BC180" s="24"/>
      <c r="BL180" s="24"/>
      <c r="BM180" s="24"/>
      <c r="BN180" s="24"/>
      <c r="BO180" s="24"/>
      <c r="BP180" s="24"/>
      <c r="BQ180" s="24"/>
      <c r="BR180" s="24"/>
      <c r="BS180" s="24"/>
    </row>
    <row r="181" spans="8:71" s="6" customFormat="1" x14ac:dyDescent="0.2">
      <c r="H181" s="26"/>
      <c r="R181" s="24"/>
      <c r="S181" s="24"/>
      <c r="T181" s="24"/>
      <c r="U181" s="28"/>
      <c r="X181" s="26"/>
      <c r="AA181" s="26"/>
      <c r="AD181" s="26"/>
      <c r="AG181" s="28"/>
      <c r="AH181" s="26"/>
      <c r="AI181" s="26"/>
      <c r="AL181" s="25"/>
      <c r="AM181" s="24"/>
      <c r="AN181" s="24"/>
      <c r="AO181" s="25"/>
      <c r="AR181" s="25"/>
      <c r="AU181" s="34"/>
      <c r="AX181" s="34"/>
      <c r="AZ181" s="24"/>
      <c r="BA181" s="25"/>
      <c r="BB181" s="24"/>
      <c r="BC181" s="24"/>
      <c r="BL181" s="24"/>
      <c r="BM181" s="24"/>
      <c r="BN181" s="24"/>
      <c r="BO181" s="24"/>
      <c r="BP181" s="24"/>
      <c r="BQ181" s="24"/>
      <c r="BR181" s="24"/>
      <c r="BS181" s="24"/>
    </row>
    <row r="182" spans="8:71" s="6" customFormat="1" x14ac:dyDescent="0.2">
      <c r="H182" s="26"/>
      <c r="R182" s="24"/>
      <c r="S182" s="24"/>
      <c r="T182" s="24"/>
      <c r="U182" s="28"/>
      <c r="X182" s="26"/>
      <c r="AA182" s="26"/>
      <c r="AD182" s="26"/>
      <c r="AG182" s="28"/>
      <c r="AH182" s="26"/>
      <c r="AI182" s="26"/>
      <c r="AL182" s="25"/>
      <c r="AM182" s="24"/>
      <c r="AN182" s="24"/>
      <c r="AO182" s="25"/>
      <c r="AR182" s="25"/>
      <c r="AU182" s="34"/>
      <c r="AX182" s="34"/>
      <c r="AZ182" s="24"/>
      <c r="BA182" s="25"/>
      <c r="BB182" s="24"/>
      <c r="BC182" s="24"/>
      <c r="BL182" s="24"/>
      <c r="BM182" s="24"/>
      <c r="BN182" s="24"/>
      <c r="BO182" s="24"/>
      <c r="BP182" s="24"/>
      <c r="BQ182" s="24"/>
      <c r="BR182" s="24"/>
      <c r="BS182" s="24"/>
    </row>
    <row r="183" spans="8:71" s="6" customFormat="1" x14ac:dyDescent="0.2">
      <c r="H183" s="26"/>
      <c r="R183" s="24"/>
      <c r="S183" s="24"/>
      <c r="T183" s="24"/>
      <c r="U183" s="28"/>
      <c r="X183" s="26"/>
      <c r="AA183" s="26"/>
      <c r="AD183" s="26"/>
      <c r="AG183" s="28"/>
      <c r="AH183" s="26"/>
      <c r="AI183" s="26"/>
      <c r="AL183" s="25"/>
      <c r="AM183" s="24"/>
      <c r="AN183" s="24"/>
      <c r="AO183" s="25"/>
      <c r="AR183" s="25"/>
      <c r="AU183" s="34"/>
      <c r="AX183" s="34"/>
      <c r="AZ183" s="24"/>
      <c r="BA183" s="25"/>
      <c r="BB183" s="24"/>
      <c r="BC183" s="24"/>
      <c r="BL183" s="24"/>
      <c r="BM183" s="24"/>
      <c r="BN183" s="24"/>
      <c r="BO183" s="24"/>
      <c r="BP183" s="24"/>
      <c r="BQ183" s="24"/>
      <c r="BR183" s="24"/>
      <c r="BS183" s="24"/>
    </row>
    <row r="184" spans="8:71" s="6" customFormat="1" x14ac:dyDescent="0.2">
      <c r="H184" s="26"/>
      <c r="R184" s="24"/>
      <c r="S184" s="24"/>
      <c r="T184" s="24"/>
      <c r="U184" s="28"/>
      <c r="X184" s="26"/>
      <c r="AA184" s="26"/>
      <c r="AD184" s="26"/>
      <c r="AG184" s="28"/>
      <c r="AH184" s="26"/>
      <c r="AI184" s="26"/>
      <c r="AL184" s="25"/>
      <c r="AM184" s="24"/>
      <c r="AN184" s="24"/>
      <c r="AO184" s="25"/>
      <c r="AR184" s="25"/>
      <c r="AU184" s="34"/>
      <c r="AX184" s="34"/>
      <c r="AZ184" s="24"/>
      <c r="BA184" s="25"/>
      <c r="BB184" s="24"/>
      <c r="BC184" s="24"/>
      <c r="BL184" s="24"/>
      <c r="BM184" s="24"/>
      <c r="BN184" s="24"/>
      <c r="BO184" s="24"/>
      <c r="BP184" s="24"/>
      <c r="BQ184" s="24"/>
      <c r="BR184" s="24"/>
      <c r="BS184" s="24"/>
    </row>
    <row r="185" spans="8:71" s="6" customFormat="1" x14ac:dyDescent="0.2">
      <c r="H185" s="26"/>
      <c r="R185" s="24"/>
      <c r="S185" s="24"/>
      <c r="T185" s="24"/>
      <c r="U185" s="28"/>
      <c r="X185" s="26"/>
      <c r="AA185" s="26"/>
      <c r="AD185" s="26"/>
      <c r="AG185" s="28"/>
      <c r="AH185" s="26"/>
      <c r="AI185" s="26"/>
      <c r="AL185" s="25"/>
      <c r="AM185" s="24"/>
      <c r="AN185" s="24"/>
      <c r="AO185" s="25"/>
      <c r="AR185" s="25"/>
      <c r="AU185" s="34"/>
      <c r="AX185" s="34"/>
      <c r="AZ185" s="24"/>
      <c r="BA185" s="25"/>
      <c r="BB185" s="24"/>
      <c r="BC185" s="24"/>
      <c r="BL185" s="24"/>
      <c r="BM185" s="24"/>
      <c r="BN185" s="24"/>
      <c r="BO185" s="24"/>
      <c r="BP185" s="24"/>
      <c r="BQ185" s="24"/>
      <c r="BR185" s="24"/>
      <c r="BS185" s="24"/>
    </row>
    <row r="186" spans="8:71" s="6" customFormat="1" x14ac:dyDescent="0.2">
      <c r="H186" s="26"/>
      <c r="R186" s="24"/>
      <c r="S186" s="24"/>
      <c r="T186" s="24"/>
      <c r="U186" s="28"/>
      <c r="X186" s="26"/>
      <c r="AA186" s="26"/>
      <c r="AD186" s="26"/>
      <c r="AG186" s="28"/>
      <c r="AH186" s="26"/>
      <c r="AI186" s="26"/>
      <c r="AL186" s="25"/>
      <c r="AM186" s="24"/>
      <c r="AN186" s="24"/>
      <c r="AO186" s="25"/>
      <c r="AR186" s="25"/>
      <c r="AU186" s="34"/>
      <c r="AX186" s="34"/>
      <c r="AZ186" s="24"/>
      <c r="BA186" s="25"/>
      <c r="BB186" s="24"/>
      <c r="BC186" s="24"/>
      <c r="BL186" s="24"/>
      <c r="BM186" s="24"/>
      <c r="BN186" s="24"/>
      <c r="BO186" s="24"/>
      <c r="BP186" s="24"/>
      <c r="BQ186" s="24"/>
      <c r="BR186" s="24"/>
      <c r="BS186" s="24"/>
    </row>
    <row r="187" spans="8:71" s="6" customFormat="1" x14ac:dyDescent="0.2">
      <c r="H187" s="26"/>
      <c r="R187" s="24"/>
      <c r="S187" s="24"/>
      <c r="T187" s="24"/>
      <c r="U187" s="28"/>
      <c r="X187" s="26"/>
      <c r="AA187" s="26"/>
      <c r="AD187" s="26"/>
      <c r="AG187" s="28"/>
      <c r="AH187" s="26"/>
      <c r="AI187" s="26"/>
      <c r="AL187" s="25"/>
      <c r="AM187" s="24"/>
      <c r="AN187" s="24"/>
      <c r="AO187" s="25"/>
      <c r="AR187" s="25"/>
      <c r="AU187" s="34"/>
      <c r="AX187" s="34"/>
      <c r="AZ187" s="24"/>
      <c r="BA187" s="25"/>
      <c r="BB187" s="24"/>
      <c r="BC187" s="24"/>
      <c r="BL187" s="24"/>
      <c r="BM187" s="24"/>
      <c r="BN187" s="24"/>
      <c r="BO187" s="24"/>
      <c r="BP187" s="24"/>
      <c r="BQ187" s="24"/>
      <c r="BR187" s="24"/>
      <c r="BS187" s="24"/>
    </row>
    <row r="188" spans="8:71" s="6" customFormat="1" x14ac:dyDescent="0.2">
      <c r="H188" s="26"/>
      <c r="R188" s="24"/>
      <c r="S188" s="24"/>
      <c r="T188" s="24"/>
      <c r="U188" s="28"/>
      <c r="X188" s="26"/>
      <c r="AA188" s="26"/>
      <c r="AD188" s="26"/>
      <c r="AG188" s="28"/>
      <c r="AH188" s="26"/>
      <c r="AI188" s="26"/>
      <c r="AL188" s="25"/>
      <c r="AM188" s="24"/>
      <c r="AN188" s="24"/>
      <c r="AO188" s="25"/>
      <c r="AR188" s="25"/>
      <c r="AU188" s="34"/>
      <c r="AX188" s="34"/>
      <c r="AZ188" s="24"/>
      <c r="BA188" s="25"/>
      <c r="BB188" s="24"/>
      <c r="BC188" s="24"/>
      <c r="BL188" s="24"/>
      <c r="BM188" s="24"/>
      <c r="BN188" s="24"/>
      <c r="BO188" s="24"/>
      <c r="BP188" s="24"/>
      <c r="BQ188" s="24"/>
      <c r="BR188" s="24"/>
      <c r="BS188" s="24"/>
    </row>
    <row r="189" spans="8:71" s="6" customFormat="1" x14ac:dyDescent="0.2">
      <c r="H189" s="26"/>
      <c r="R189" s="24"/>
      <c r="S189" s="24"/>
      <c r="T189" s="24"/>
      <c r="U189" s="28"/>
      <c r="X189" s="26"/>
      <c r="AA189" s="26"/>
      <c r="AD189" s="26"/>
      <c r="AG189" s="28"/>
      <c r="AH189" s="26"/>
      <c r="AI189" s="26"/>
      <c r="AL189" s="25"/>
      <c r="AM189" s="24"/>
      <c r="AN189" s="24"/>
      <c r="AO189" s="25"/>
      <c r="AR189" s="25"/>
      <c r="AU189" s="34"/>
      <c r="AX189" s="34"/>
      <c r="AZ189" s="24"/>
      <c r="BA189" s="25"/>
      <c r="BB189" s="24"/>
      <c r="BC189" s="24"/>
      <c r="BL189" s="24"/>
      <c r="BM189" s="24"/>
      <c r="BN189" s="24"/>
      <c r="BO189" s="24"/>
      <c r="BP189" s="24"/>
      <c r="BQ189" s="24"/>
      <c r="BR189" s="24"/>
      <c r="BS189" s="24"/>
    </row>
    <row r="190" spans="8:71" s="6" customFormat="1" x14ac:dyDescent="0.2">
      <c r="H190" s="26"/>
      <c r="R190" s="24"/>
      <c r="S190" s="24"/>
      <c r="T190" s="24"/>
      <c r="U190" s="28"/>
      <c r="X190" s="26"/>
      <c r="AA190" s="26"/>
      <c r="AD190" s="26"/>
      <c r="AG190" s="28"/>
      <c r="AH190" s="26"/>
      <c r="AI190" s="26"/>
      <c r="AL190" s="25"/>
      <c r="AM190" s="24"/>
      <c r="AN190" s="24"/>
      <c r="AO190" s="25"/>
      <c r="AR190" s="25"/>
      <c r="AU190" s="34"/>
      <c r="AX190" s="34"/>
      <c r="AZ190" s="24"/>
      <c r="BA190" s="25"/>
      <c r="BB190" s="24"/>
      <c r="BC190" s="24"/>
      <c r="BL190" s="24"/>
      <c r="BM190" s="24"/>
      <c r="BN190" s="24"/>
      <c r="BO190" s="24"/>
      <c r="BP190" s="24"/>
      <c r="BQ190" s="24"/>
      <c r="BR190" s="24"/>
      <c r="BS190" s="24"/>
    </row>
    <row r="191" spans="8:71" s="6" customFormat="1" x14ac:dyDescent="0.2">
      <c r="H191" s="26"/>
      <c r="R191" s="24"/>
      <c r="S191" s="24"/>
      <c r="T191" s="24"/>
      <c r="U191" s="28"/>
      <c r="X191" s="26"/>
      <c r="AA191" s="26"/>
      <c r="AD191" s="26"/>
      <c r="AG191" s="28"/>
      <c r="AH191" s="26"/>
      <c r="AI191" s="26"/>
      <c r="AL191" s="25"/>
      <c r="AM191" s="24"/>
      <c r="AN191" s="24"/>
      <c r="AO191" s="25"/>
      <c r="AR191" s="25"/>
      <c r="AU191" s="34"/>
      <c r="AX191" s="34"/>
      <c r="AZ191" s="24"/>
      <c r="BA191" s="25"/>
      <c r="BB191" s="24"/>
      <c r="BC191" s="24"/>
      <c r="BL191" s="24"/>
      <c r="BM191" s="24"/>
      <c r="BN191" s="24"/>
      <c r="BO191" s="24"/>
      <c r="BP191" s="24"/>
      <c r="BQ191" s="24"/>
      <c r="BR191" s="24"/>
      <c r="BS191" s="24"/>
    </row>
    <row r="192" spans="8:71" s="6" customFormat="1" x14ac:dyDescent="0.2">
      <c r="H192" s="26"/>
      <c r="R192" s="24"/>
      <c r="S192" s="24"/>
      <c r="T192" s="24"/>
      <c r="U192" s="28"/>
      <c r="X192" s="26"/>
      <c r="AA192" s="26"/>
      <c r="AD192" s="26"/>
      <c r="AG192" s="28"/>
      <c r="AH192" s="26"/>
      <c r="AI192" s="26"/>
      <c r="AL192" s="25"/>
      <c r="AM192" s="24"/>
      <c r="AN192" s="24"/>
      <c r="AO192" s="25"/>
      <c r="AR192" s="25"/>
      <c r="AU192" s="34"/>
      <c r="AX192" s="34"/>
      <c r="AZ192" s="24"/>
      <c r="BA192" s="25"/>
      <c r="BB192" s="24"/>
      <c r="BC192" s="24"/>
      <c r="BL192" s="24"/>
      <c r="BM192" s="24"/>
      <c r="BN192" s="24"/>
      <c r="BO192" s="24"/>
      <c r="BP192" s="24"/>
      <c r="BQ192" s="24"/>
      <c r="BR192" s="24"/>
      <c r="BS192" s="24"/>
    </row>
    <row r="193" spans="8:71" s="6" customFormat="1" x14ac:dyDescent="0.2">
      <c r="H193" s="26"/>
      <c r="R193" s="24"/>
      <c r="S193" s="24"/>
      <c r="T193" s="24"/>
      <c r="U193" s="28"/>
      <c r="X193" s="26"/>
      <c r="AA193" s="26"/>
      <c r="AD193" s="26"/>
      <c r="AG193" s="28"/>
      <c r="AH193" s="26"/>
      <c r="AI193" s="26"/>
      <c r="AL193" s="25"/>
      <c r="AM193" s="24"/>
      <c r="AN193" s="24"/>
      <c r="AO193" s="25"/>
      <c r="AR193" s="25"/>
      <c r="AU193" s="34"/>
      <c r="AX193" s="34"/>
      <c r="AZ193" s="24"/>
      <c r="BA193" s="25"/>
      <c r="BB193" s="24"/>
      <c r="BC193" s="24"/>
      <c r="BL193" s="24"/>
      <c r="BM193" s="24"/>
      <c r="BN193" s="24"/>
      <c r="BO193" s="24"/>
      <c r="BP193" s="24"/>
      <c r="BQ193" s="24"/>
      <c r="BR193" s="24"/>
      <c r="BS193" s="24"/>
    </row>
    <row r="194" spans="8:71" s="6" customFormat="1" x14ac:dyDescent="0.2">
      <c r="H194" s="26"/>
      <c r="R194" s="24"/>
      <c r="S194" s="24"/>
      <c r="T194" s="24"/>
      <c r="U194" s="28"/>
      <c r="X194" s="26"/>
      <c r="AA194" s="26"/>
      <c r="AD194" s="26"/>
      <c r="AG194" s="28"/>
      <c r="AH194" s="26"/>
      <c r="AI194" s="26"/>
      <c r="AL194" s="25"/>
      <c r="AM194" s="24"/>
      <c r="AN194" s="24"/>
      <c r="AO194" s="25"/>
      <c r="AR194" s="25"/>
      <c r="AU194" s="34"/>
      <c r="AX194" s="34"/>
      <c r="AZ194" s="24"/>
      <c r="BA194" s="25"/>
      <c r="BB194" s="24"/>
      <c r="BC194" s="24"/>
      <c r="BL194" s="24"/>
      <c r="BM194" s="24"/>
      <c r="BN194" s="24"/>
      <c r="BO194" s="24"/>
      <c r="BP194" s="24"/>
      <c r="BQ194" s="24"/>
      <c r="BR194" s="24"/>
      <c r="BS194" s="24"/>
    </row>
    <row r="195" spans="8:71" s="6" customFormat="1" x14ac:dyDescent="0.2">
      <c r="H195" s="26"/>
      <c r="R195" s="24"/>
      <c r="S195" s="24"/>
      <c r="T195" s="24"/>
      <c r="U195" s="28"/>
      <c r="X195" s="26"/>
      <c r="AA195" s="26"/>
      <c r="AD195" s="26"/>
      <c r="AG195" s="28"/>
      <c r="AH195" s="26"/>
      <c r="AI195" s="26"/>
      <c r="AL195" s="25"/>
      <c r="AM195" s="24"/>
      <c r="AN195" s="24"/>
      <c r="AO195" s="25"/>
      <c r="AR195" s="25"/>
      <c r="AU195" s="34"/>
      <c r="AX195" s="34"/>
      <c r="AZ195" s="24"/>
      <c r="BA195" s="25"/>
      <c r="BB195" s="24"/>
      <c r="BC195" s="24"/>
      <c r="BL195" s="24"/>
      <c r="BM195" s="24"/>
      <c r="BN195" s="24"/>
      <c r="BO195" s="24"/>
      <c r="BP195" s="24"/>
      <c r="BQ195" s="24"/>
      <c r="BR195" s="24"/>
      <c r="BS195" s="24"/>
    </row>
    <row r="196" spans="8:71" s="6" customFormat="1" x14ac:dyDescent="0.2">
      <c r="H196" s="26"/>
      <c r="R196" s="24"/>
      <c r="S196" s="24"/>
      <c r="T196" s="24"/>
      <c r="U196" s="28"/>
      <c r="X196" s="26"/>
      <c r="AA196" s="26"/>
      <c r="AD196" s="26"/>
      <c r="AG196" s="28"/>
      <c r="AH196" s="26"/>
      <c r="AI196" s="26"/>
      <c r="AL196" s="25"/>
      <c r="AM196" s="24"/>
      <c r="AN196" s="24"/>
      <c r="AO196" s="25"/>
      <c r="AR196" s="25"/>
      <c r="AU196" s="34"/>
      <c r="AX196" s="34"/>
      <c r="AZ196" s="24"/>
      <c r="BA196" s="25"/>
      <c r="BB196" s="24"/>
      <c r="BC196" s="24"/>
      <c r="BL196" s="24"/>
      <c r="BM196" s="24"/>
      <c r="BN196" s="24"/>
      <c r="BO196" s="24"/>
      <c r="BP196" s="24"/>
      <c r="BQ196" s="24"/>
      <c r="BR196" s="24"/>
      <c r="BS196" s="24"/>
    </row>
    <row r="197" spans="8:71" s="6" customFormat="1" x14ac:dyDescent="0.2">
      <c r="H197" s="26"/>
      <c r="R197" s="24"/>
      <c r="S197" s="24"/>
      <c r="T197" s="24"/>
      <c r="U197" s="28"/>
      <c r="X197" s="26"/>
      <c r="AA197" s="26"/>
      <c r="AD197" s="26"/>
      <c r="AG197" s="28"/>
      <c r="AH197" s="26"/>
      <c r="AI197" s="26"/>
      <c r="AL197" s="25"/>
      <c r="AM197" s="24"/>
      <c r="AN197" s="24"/>
      <c r="AO197" s="25"/>
      <c r="AR197" s="25"/>
      <c r="AU197" s="34"/>
      <c r="AX197" s="34"/>
      <c r="AZ197" s="24"/>
      <c r="BA197" s="25"/>
      <c r="BB197" s="24"/>
      <c r="BC197" s="24"/>
      <c r="BL197" s="24"/>
      <c r="BM197" s="24"/>
      <c r="BN197" s="24"/>
      <c r="BO197" s="24"/>
      <c r="BP197" s="24"/>
      <c r="BQ197" s="24"/>
      <c r="BR197" s="24"/>
      <c r="BS197" s="24"/>
    </row>
    <row r="198" spans="8:71" s="6" customFormat="1" x14ac:dyDescent="0.2">
      <c r="H198" s="26"/>
      <c r="R198" s="24"/>
      <c r="S198" s="24"/>
      <c r="T198" s="24"/>
      <c r="U198" s="28"/>
      <c r="X198" s="26"/>
      <c r="AA198" s="26"/>
      <c r="AD198" s="26"/>
      <c r="AG198" s="28"/>
      <c r="AH198" s="26"/>
      <c r="AI198" s="26"/>
      <c r="AL198" s="25"/>
      <c r="AM198" s="24"/>
      <c r="AN198" s="24"/>
      <c r="AO198" s="25"/>
      <c r="AR198" s="25"/>
      <c r="AU198" s="34"/>
      <c r="AX198" s="34"/>
      <c r="AZ198" s="24"/>
      <c r="BA198" s="25"/>
      <c r="BB198" s="24"/>
      <c r="BC198" s="24"/>
      <c r="BL198" s="24"/>
      <c r="BM198" s="24"/>
      <c r="BN198" s="24"/>
      <c r="BO198" s="24"/>
      <c r="BP198" s="24"/>
      <c r="BQ198" s="24"/>
      <c r="BR198" s="24"/>
      <c r="BS198" s="24"/>
    </row>
    <row r="199" spans="8:71" s="6" customFormat="1" x14ac:dyDescent="0.2">
      <c r="H199" s="26"/>
      <c r="R199" s="24"/>
      <c r="S199" s="24"/>
      <c r="T199" s="24"/>
      <c r="U199" s="28"/>
      <c r="X199" s="26"/>
      <c r="AA199" s="26"/>
      <c r="AD199" s="26"/>
      <c r="AG199" s="28"/>
      <c r="AH199" s="26"/>
      <c r="AI199" s="26"/>
      <c r="AL199" s="25"/>
      <c r="AM199" s="24"/>
      <c r="AN199" s="24"/>
      <c r="AO199" s="25"/>
      <c r="AR199" s="25"/>
      <c r="AU199" s="34"/>
      <c r="AX199" s="34"/>
      <c r="AZ199" s="24"/>
      <c r="BA199" s="25"/>
      <c r="BB199" s="24"/>
      <c r="BC199" s="24"/>
      <c r="BL199" s="24"/>
      <c r="BM199" s="24"/>
      <c r="BN199" s="24"/>
      <c r="BO199" s="24"/>
      <c r="BP199" s="24"/>
      <c r="BQ199" s="24"/>
      <c r="BR199" s="24"/>
      <c r="BS199" s="24"/>
    </row>
    <row r="200" spans="8:71" s="6" customFormat="1" x14ac:dyDescent="0.2">
      <c r="H200" s="26"/>
      <c r="R200" s="24"/>
      <c r="S200" s="24"/>
      <c r="T200" s="24"/>
      <c r="U200" s="28"/>
      <c r="X200" s="26"/>
      <c r="AA200" s="26"/>
      <c r="AD200" s="26"/>
      <c r="AG200" s="28"/>
      <c r="AH200" s="26"/>
      <c r="AI200" s="26"/>
      <c r="AL200" s="25"/>
      <c r="AM200" s="24"/>
      <c r="AN200" s="24"/>
      <c r="AO200" s="25"/>
      <c r="AR200" s="25"/>
      <c r="AU200" s="34"/>
      <c r="AX200" s="34"/>
      <c r="AZ200" s="24"/>
      <c r="BA200" s="25"/>
      <c r="BB200" s="24"/>
      <c r="BC200" s="24"/>
      <c r="BL200" s="24"/>
      <c r="BM200" s="24"/>
      <c r="BN200" s="24"/>
      <c r="BO200" s="24"/>
      <c r="BP200" s="24"/>
      <c r="BQ200" s="24"/>
      <c r="BR200" s="24"/>
      <c r="BS200" s="24"/>
    </row>
    <row r="201" spans="8:71" s="6" customFormat="1" x14ac:dyDescent="0.2">
      <c r="H201" s="26"/>
      <c r="R201" s="24"/>
      <c r="S201" s="24"/>
      <c r="T201" s="24"/>
      <c r="U201" s="28"/>
      <c r="X201" s="26"/>
      <c r="AA201" s="26"/>
      <c r="AD201" s="26"/>
      <c r="AG201" s="28"/>
      <c r="AH201" s="26"/>
      <c r="AI201" s="26"/>
      <c r="AL201" s="25"/>
      <c r="AM201" s="24"/>
      <c r="AN201" s="24"/>
      <c r="AO201" s="25"/>
      <c r="AR201" s="25"/>
      <c r="AU201" s="34"/>
      <c r="AX201" s="34"/>
      <c r="AZ201" s="24"/>
      <c r="BA201" s="25"/>
      <c r="BB201" s="24"/>
      <c r="BC201" s="24"/>
      <c r="BL201" s="24"/>
      <c r="BM201" s="24"/>
      <c r="BN201" s="24"/>
      <c r="BO201" s="24"/>
      <c r="BP201" s="24"/>
      <c r="BQ201" s="24"/>
      <c r="BR201" s="24"/>
      <c r="BS201" s="24"/>
    </row>
    <row r="202" spans="8:71" s="6" customFormat="1" x14ac:dyDescent="0.2">
      <c r="H202" s="26"/>
      <c r="R202" s="24"/>
      <c r="S202" s="24"/>
      <c r="T202" s="24"/>
      <c r="U202" s="28"/>
      <c r="X202" s="26"/>
      <c r="AA202" s="26"/>
      <c r="AD202" s="26"/>
      <c r="AG202" s="28"/>
      <c r="AH202" s="26"/>
      <c r="AI202" s="26"/>
      <c r="AL202" s="25"/>
      <c r="AM202" s="24"/>
      <c r="AN202" s="24"/>
      <c r="AO202" s="25"/>
      <c r="AR202" s="25"/>
      <c r="AU202" s="34"/>
      <c r="AX202" s="34"/>
      <c r="AZ202" s="24"/>
      <c r="BA202" s="25"/>
      <c r="BB202" s="24"/>
      <c r="BC202" s="24"/>
      <c r="BL202" s="24"/>
      <c r="BM202" s="24"/>
      <c r="BN202" s="24"/>
      <c r="BO202" s="24"/>
      <c r="BP202" s="24"/>
      <c r="BQ202" s="24"/>
      <c r="BR202" s="24"/>
      <c r="BS202" s="24"/>
    </row>
    <row r="203" spans="8:71" s="6" customFormat="1" x14ac:dyDescent="0.2">
      <c r="H203" s="26"/>
      <c r="R203" s="24"/>
      <c r="S203" s="24"/>
      <c r="T203" s="24"/>
      <c r="U203" s="28"/>
      <c r="X203" s="26"/>
      <c r="AA203" s="26"/>
      <c r="AD203" s="26"/>
      <c r="AG203" s="28"/>
      <c r="AH203" s="26"/>
      <c r="AI203" s="26"/>
      <c r="AL203" s="25"/>
      <c r="AM203" s="24"/>
      <c r="AN203" s="24"/>
      <c r="AO203" s="25"/>
      <c r="AR203" s="25"/>
      <c r="AU203" s="34"/>
      <c r="AX203" s="34"/>
      <c r="AZ203" s="24"/>
      <c r="BA203" s="25"/>
      <c r="BB203" s="24"/>
      <c r="BC203" s="24"/>
      <c r="BL203" s="24"/>
      <c r="BM203" s="24"/>
      <c r="BN203" s="24"/>
      <c r="BO203" s="24"/>
      <c r="BP203" s="24"/>
      <c r="BQ203" s="24"/>
      <c r="BR203" s="24"/>
      <c r="BS203" s="24"/>
    </row>
    <row r="204" spans="8:71" s="6" customFormat="1" x14ac:dyDescent="0.2">
      <c r="H204" s="26"/>
      <c r="R204" s="24"/>
      <c r="S204" s="24"/>
      <c r="T204" s="24"/>
      <c r="U204" s="28"/>
      <c r="X204" s="26"/>
      <c r="AA204" s="26"/>
      <c r="AD204" s="26"/>
      <c r="AG204" s="28"/>
      <c r="AH204" s="26"/>
      <c r="AI204" s="26"/>
      <c r="AL204" s="25"/>
      <c r="AM204" s="24"/>
      <c r="AN204" s="24"/>
      <c r="AO204" s="25"/>
      <c r="AR204" s="25"/>
      <c r="AU204" s="34"/>
      <c r="AX204" s="34"/>
      <c r="AZ204" s="24"/>
      <c r="BA204" s="25"/>
      <c r="BB204" s="24"/>
      <c r="BC204" s="24"/>
      <c r="BL204" s="24"/>
      <c r="BM204" s="24"/>
      <c r="BN204" s="24"/>
      <c r="BO204" s="24"/>
      <c r="BP204" s="24"/>
      <c r="BQ204" s="24"/>
      <c r="BR204" s="24"/>
      <c r="BS204" s="24"/>
    </row>
    <row r="205" spans="8:71" s="6" customFormat="1" x14ac:dyDescent="0.2">
      <c r="H205" s="26"/>
      <c r="R205" s="24"/>
      <c r="S205" s="24"/>
      <c r="T205" s="24"/>
      <c r="U205" s="28"/>
      <c r="X205" s="26"/>
      <c r="AA205" s="26"/>
      <c r="AD205" s="26"/>
      <c r="AG205" s="28"/>
      <c r="AH205" s="26"/>
      <c r="AI205" s="26"/>
      <c r="AL205" s="25"/>
      <c r="AM205" s="24"/>
      <c r="AN205" s="24"/>
      <c r="AO205" s="25"/>
      <c r="AR205" s="25"/>
      <c r="AU205" s="34"/>
      <c r="AX205" s="34"/>
      <c r="AZ205" s="24"/>
      <c r="BA205" s="25"/>
      <c r="BB205" s="24"/>
      <c r="BC205" s="24"/>
      <c r="BL205" s="24"/>
      <c r="BM205" s="24"/>
      <c r="BN205" s="24"/>
      <c r="BO205" s="24"/>
      <c r="BP205" s="24"/>
      <c r="BQ205" s="24"/>
      <c r="BR205" s="24"/>
      <c r="BS205" s="24"/>
    </row>
    <row r="206" spans="8:71" s="6" customFormat="1" x14ac:dyDescent="0.2">
      <c r="H206" s="26"/>
      <c r="R206" s="24"/>
      <c r="S206" s="24"/>
      <c r="T206" s="24"/>
      <c r="U206" s="28"/>
      <c r="X206" s="26"/>
      <c r="AA206" s="26"/>
      <c r="AD206" s="26"/>
      <c r="AG206" s="28"/>
      <c r="AH206" s="26"/>
      <c r="AI206" s="26"/>
      <c r="AL206" s="25"/>
      <c r="AM206" s="24"/>
      <c r="AN206" s="24"/>
      <c r="AO206" s="25"/>
      <c r="AR206" s="25"/>
      <c r="AU206" s="34"/>
      <c r="AX206" s="34"/>
      <c r="AZ206" s="24"/>
      <c r="BA206" s="25"/>
      <c r="BB206" s="24"/>
      <c r="BC206" s="24"/>
      <c r="BL206" s="24"/>
      <c r="BM206" s="24"/>
      <c r="BN206" s="24"/>
      <c r="BO206" s="24"/>
      <c r="BP206" s="24"/>
      <c r="BQ206" s="24"/>
      <c r="BR206" s="24"/>
      <c r="BS206" s="24"/>
    </row>
    <row r="207" spans="8:71" s="6" customFormat="1" x14ac:dyDescent="0.2">
      <c r="H207" s="26"/>
      <c r="R207" s="24"/>
      <c r="S207" s="24"/>
      <c r="T207" s="24"/>
      <c r="U207" s="28"/>
      <c r="X207" s="26"/>
      <c r="AA207" s="26"/>
      <c r="AD207" s="26"/>
      <c r="AG207" s="28"/>
      <c r="AH207" s="26"/>
      <c r="AI207" s="26"/>
      <c r="AL207" s="25"/>
      <c r="AM207" s="24"/>
      <c r="AN207" s="24"/>
      <c r="AO207" s="25"/>
      <c r="AR207" s="25"/>
      <c r="AU207" s="34"/>
      <c r="AX207" s="34"/>
      <c r="AZ207" s="24"/>
      <c r="BA207" s="25"/>
      <c r="BB207" s="24"/>
      <c r="BC207" s="24"/>
      <c r="BL207" s="24"/>
      <c r="BM207" s="24"/>
      <c r="BN207" s="24"/>
      <c r="BO207" s="24"/>
      <c r="BP207" s="24"/>
      <c r="BQ207" s="24"/>
      <c r="BR207" s="24"/>
      <c r="BS207" s="24"/>
    </row>
    <row r="208" spans="8:71" s="6" customFormat="1" x14ac:dyDescent="0.2">
      <c r="H208" s="26"/>
      <c r="R208" s="24"/>
      <c r="S208" s="24"/>
      <c r="T208" s="24"/>
      <c r="U208" s="28"/>
      <c r="X208" s="26"/>
      <c r="AA208" s="26"/>
      <c r="AD208" s="26"/>
      <c r="AG208" s="28"/>
      <c r="AH208" s="26"/>
      <c r="AI208" s="26"/>
      <c r="AL208" s="25"/>
      <c r="AM208" s="24"/>
      <c r="AN208" s="24"/>
      <c r="AO208" s="25"/>
      <c r="AR208" s="25"/>
      <c r="AU208" s="34"/>
      <c r="AX208" s="34"/>
      <c r="AZ208" s="24"/>
      <c r="BA208" s="25"/>
      <c r="BB208" s="24"/>
      <c r="BC208" s="24"/>
      <c r="BL208" s="24"/>
      <c r="BM208" s="24"/>
      <c r="BN208" s="24"/>
      <c r="BO208" s="24"/>
      <c r="BP208" s="24"/>
      <c r="BQ208" s="24"/>
      <c r="BR208" s="24"/>
      <c r="BS208" s="24"/>
    </row>
    <row r="209" spans="8:71" s="6" customFormat="1" x14ac:dyDescent="0.2">
      <c r="H209" s="26"/>
      <c r="R209" s="24"/>
      <c r="S209" s="24"/>
      <c r="T209" s="24"/>
      <c r="U209" s="28"/>
      <c r="X209" s="26"/>
      <c r="AA209" s="26"/>
      <c r="AD209" s="26"/>
      <c r="AG209" s="28"/>
      <c r="AH209" s="26"/>
      <c r="AI209" s="26"/>
      <c r="AL209" s="25"/>
      <c r="AM209" s="24"/>
      <c r="AN209" s="24"/>
      <c r="AO209" s="25"/>
      <c r="AR209" s="25"/>
      <c r="AU209" s="34"/>
      <c r="AX209" s="34"/>
      <c r="AZ209" s="24"/>
      <c r="BA209" s="25"/>
      <c r="BB209" s="24"/>
      <c r="BC209" s="24"/>
      <c r="BL209" s="24"/>
      <c r="BM209" s="24"/>
      <c r="BN209" s="24"/>
      <c r="BO209" s="24"/>
      <c r="BP209" s="24"/>
      <c r="BQ209" s="24"/>
      <c r="BR209" s="24"/>
      <c r="BS209" s="24"/>
    </row>
    <row r="210" spans="8:71" s="6" customFormat="1" x14ac:dyDescent="0.2">
      <c r="H210" s="26"/>
      <c r="R210" s="24"/>
      <c r="S210" s="24"/>
      <c r="T210" s="24"/>
      <c r="U210" s="28"/>
      <c r="X210" s="26"/>
      <c r="AA210" s="26"/>
      <c r="AD210" s="26"/>
      <c r="AG210" s="28"/>
      <c r="AH210" s="26"/>
      <c r="AI210" s="26"/>
      <c r="AL210" s="25"/>
      <c r="AM210" s="24"/>
      <c r="AN210" s="24"/>
      <c r="AO210" s="25"/>
      <c r="AR210" s="25"/>
      <c r="AU210" s="34"/>
      <c r="AX210" s="34"/>
      <c r="AZ210" s="24"/>
      <c r="BA210" s="25"/>
      <c r="BB210" s="24"/>
      <c r="BC210" s="24"/>
      <c r="BL210" s="24"/>
      <c r="BM210" s="24"/>
      <c r="BN210" s="24"/>
      <c r="BO210" s="24"/>
      <c r="BP210" s="24"/>
      <c r="BQ210" s="24"/>
      <c r="BR210" s="24"/>
      <c r="BS210" s="24"/>
    </row>
    <row r="211" spans="8:71" s="6" customFormat="1" x14ac:dyDescent="0.2">
      <c r="H211" s="26"/>
      <c r="R211" s="24"/>
      <c r="S211" s="24"/>
      <c r="T211" s="24"/>
      <c r="U211" s="28"/>
      <c r="X211" s="26"/>
      <c r="AA211" s="26"/>
      <c r="AD211" s="26"/>
      <c r="AG211" s="28"/>
      <c r="AH211" s="26"/>
      <c r="AI211" s="26"/>
      <c r="AL211" s="25"/>
      <c r="AM211" s="24"/>
      <c r="AN211" s="24"/>
      <c r="AO211" s="25"/>
      <c r="AR211" s="25"/>
      <c r="AU211" s="34"/>
      <c r="AX211" s="34"/>
      <c r="AZ211" s="24"/>
      <c r="BA211" s="25"/>
      <c r="BB211" s="24"/>
      <c r="BC211" s="24"/>
      <c r="BL211" s="24"/>
      <c r="BM211" s="24"/>
      <c r="BN211" s="24"/>
      <c r="BO211" s="24"/>
      <c r="BP211" s="24"/>
      <c r="BQ211" s="24"/>
      <c r="BR211" s="24"/>
      <c r="BS211" s="24"/>
    </row>
    <row r="212" spans="8:71" s="6" customFormat="1" x14ac:dyDescent="0.2">
      <c r="H212" s="26"/>
      <c r="R212" s="24"/>
      <c r="S212" s="24"/>
      <c r="T212" s="24"/>
      <c r="U212" s="28"/>
      <c r="X212" s="26"/>
      <c r="AA212" s="26"/>
      <c r="AD212" s="26"/>
      <c r="AG212" s="28"/>
      <c r="AH212" s="26"/>
      <c r="AI212" s="26"/>
      <c r="AL212" s="25"/>
      <c r="AM212" s="24"/>
      <c r="AN212" s="24"/>
      <c r="AO212" s="25"/>
      <c r="AR212" s="25"/>
      <c r="AU212" s="34"/>
      <c r="AX212" s="34"/>
      <c r="AZ212" s="24"/>
      <c r="BA212" s="25"/>
      <c r="BB212" s="24"/>
      <c r="BC212" s="24"/>
      <c r="BL212" s="24"/>
      <c r="BM212" s="24"/>
      <c r="BN212" s="24"/>
      <c r="BO212" s="24"/>
      <c r="BP212" s="24"/>
      <c r="BQ212" s="24"/>
      <c r="BR212" s="24"/>
      <c r="BS212" s="24"/>
    </row>
    <row r="213" spans="8:71" s="6" customFormat="1" x14ac:dyDescent="0.2">
      <c r="H213" s="26"/>
      <c r="R213" s="24"/>
      <c r="S213" s="24"/>
      <c r="T213" s="24"/>
      <c r="U213" s="28"/>
      <c r="X213" s="26"/>
      <c r="AA213" s="26"/>
      <c r="AD213" s="26"/>
      <c r="AG213" s="28"/>
      <c r="AH213" s="26"/>
      <c r="AI213" s="26"/>
      <c r="AL213" s="25"/>
      <c r="AM213" s="24"/>
      <c r="AN213" s="24"/>
      <c r="AO213" s="25"/>
      <c r="AR213" s="25"/>
      <c r="AU213" s="34"/>
      <c r="AX213" s="34"/>
      <c r="AZ213" s="24"/>
      <c r="BA213" s="25"/>
      <c r="BB213" s="24"/>
      <c r="BC213" s="24"/>
      <c r="BL213" s="24"/>
      <c r="BM213" s="24"/>
      <c r="BN213" s="24"/>
      <c r="BO213" s="24"/>
      <c r="BP213" s="24"/>
      <c r="BQ213" s="24"/>
      <c r="BR213" s="24"/>
      <c r="BS213" s="24"/>
    </row>
    <row r="214" spans="8:71" s="6" customFormat="1" x14ac:dyDescent="0.2">
      <c r="H214" s="26"/>
      <c r="R214" s="24"/>
      <c r="S214" s="24"/>
      <c r="T214" s="24"/>
      <c r="U214" s="28"/>
      <c r="X214" s="26"/>
      <c r="AA214" s="26"/>
      <c r="AD214" s="26"/>
      <c r="AG214" s="28"/>
      <c r="AH214" s="26"/>
      <c r="AI214" s="26"/>
      <c r="AL214" s="25"/>
      <c r="AM214" s="24"/>
      <c r="AN214" s="24"/>
      <c r="AO214" s="25"/>
      <c r="AR214" s="25"/>
      <c r="AU214" s="34"/>
      <c r="AX214" s="34"/>
      <c r="AZ214" s="24"/>
      <c r="BA214" s="25"/>
      <c r="BB214" s="24"/>
      <c r="BC214" s="24"/>
      <c r="BL214" s="24"/>
      <c r="BM214" s="24"/>
      <c r="BN214" s="24"/>
      <c r="BO214" s="24"/>
      <c r="BP214" s="24"/>
      <c r="BQ214" s="24"/>
      <c r="BR214" s="24"/>
      <c r="BS214" s="24"/>
    </row>
    <row r="215" spans="8:71" s="6" customFormat="1" x14ac:dyDescent="0.2">
      <c r="H215" s="26"/>
      <c r="R215" s="24"/>
      <c r="S215" s="24"/>
      <c r="T215" s="24"/>
      <c r="U215" s="28"/>
      <c r="X215" s="26"/>
      <c r="AA215" s="26"/>
      <c r="AD215" s="26"/>
      <c r="AG215" s="28"/>
      <c r="AH215" s="26"/>
      <c r="AI215" s="26"/>
      <c r="AL215" s="25"/>
      <c r="AM215" s="24"/>
      <c r="AN215" s="24"/>
      <c r="AO215" s="25"/>
      <c r="AR215" s="25"/>
      <c r="AU215" s="34"/>
      <c r="AX215" s="34"/>
      <c r="AZ215" s="24"/>
      <c r="BA215" s="25"/>
      <c r="BB215" s="24"/>
      <c r="BC215" s="24"/>
      <c r="BL215" s="24"/>
      <c r="BM215" s="24"/>
      <c r="BN215" s="24"/>
      <c r="BO215" s="24"/>
      <c r="BP215" s="24"/>
      <c r="BQ215" s="24"/>
      <c r="BR215" s="24"/>
      <c r="BS215" s="24"/>
    </row>
    <row r="216" spans="8:71" s="6" customFormat="1" x14ac:dyDescent="0.2">
      <c r="H216" s="26"/>
      <c r="R216" s="24"/>
      <c r="S216" s="24"/>
      <c r="T216" s="24"/>
      <c r="U216" s="28"/>
      <c r="X216" s="26"/>
      <c r="AA216" s="26"/>
      <c r="AD216" s="26"/>
      <c r="AG216" s="28"/>
      <c r="AH216" s="26"/>
      <c r="AI216" s="26"/>
      <c r="AL216" s="25"/>
      <c r="AM216" s="24"/>
      <c r="AN216" s="24"/>
      <c r="AO216" s="25"/>
      <c r="AR216" s="25"/>
      <c r="AU216" s="34"/>
      <c r="AX216" s="34"/>
      <c r="AZ216" s="24"/>
      <c r="BA216" s="25"/>
      <c r="BB216" s="24"/>
      <c r="BC216" s="24"/>
      <c r="BL216" s="24"/>
      <c r="BM216" s="24"/>
      <c r="BN216" s="24"/>
      <c r="BO216" s="24"/>
      <c r="BP216" s="24"/>
      <c r="BQ216" s="24"/>
      <c r="BR216" s="24"/>
      <c r="BS216" s="24"/>
    </row>
    <row r="217" spans="8:71" s="6" customFormat="1" x14ac:dyDescent="0.2">
      <c r="H217" s="26"/>
      <c r="R217" s="24"/>
      <c r="S217" s="24"/>
      <c r="T217" s="24"/>
      <c r="U217" s="28"/>
      <c r="X217" s="26"/>
      <c r="AA217" s="26"/>
      <c r="AD217" s="26"/>
      <c r="AG217" s="28"/>
      <c r="AH217" s="26"/>
      <c r="AI217" s="26"/>
      <c r="AL217" s="25"/>
      <c r="AM217" s="24"/>
      <c r="AN217" s="24"/>
      <c r="AO217" s="25"/>
      <c r="AR217" s="25"/>
      <c r="AU217" s="34"/>
      <c r="AX217" s="34"/>
      <c r="AZ217" s="24"/>
      <c r="BA217" s="25"/>
      <c r="BB217" s="24"/>
      <c r="BC217" s="24"/>
      <c r="BL217" s="24"/>
      <c r="BM217" s="24"/>
      <c r="BN217" s="24"/>
      <c r="BO217" s="24"/>
      <c r="BP217" s="24"/>
      <c r="BQ217" s="24"/>
      <c r="BR217" s="24"/>
      <c r="BS217" s="24"/>
    </row>
    <row r="218" spans="8:71" s="6" customFormat="1" x14ac:dyDescent="0.2">
      <c r="H218" s="26"/>
      <c r="R218" s="24"/>
      <c r="S218" s="24"/>
      <c r="T218" s="24"/>
      <c r="U218" s="28"/>
      <c r="X218" s="26"/>
      <c r="AA218" s="26"/>
      <c r="AD218" s="26"/>
      <c r="AG218" s="28"/>
      <c r="AH218" s="26"/>
      <c r="AI218" s="26"/>
      <c r="AL218" s="25"/>
      <c r="AM218" s="24"/>
      <c r="AN218" s="24"/>
      <c r="AO218" s="25"/>
      <c r="AR218" s="25"/>
      <c r="AU218" s="34"/>
      <c r="AX218" s="34"/>
      <c r="AZ218" s="24"/>
      <c r="BA218" s="25"/>
      <c r="BB218" s="24"/>
      <c r="BC218" s="24"/>
      <c r="BL218" s="24"/>
      <c r="BM218" s="24"/>
      <c r="BN218" s="24"/>
      <c r="BO218" s="24"/>
      <c r="BP218" s="24"/>
      <c r="BQ218" s="24"/>
      <c r="BR218" s="24"/>
      <c r="BS218" s="24"/>
    </row>
    <row r="219" spans="8:71" s="6" customFormat="1" x14ac:dyDescent="0.2">
      <c r="H219" s="26"/>
      <c r="R219" s="24"/>
      <c r="S219" s="24"/>
      <c r="T219" s="24"/>
      <c r="U219" s="28"/>
      <c r="X219" s="26"/>
      <c r="AA219" s="26"/>
      <c r="AD219" s="26"/>
      <c r="AG219" s="28"/>
      <c r="AH219" s="26"/>
      <c r="AI219" s="26"/>
      <c r="AL219" s="25"/>
      <c r="AM219" s="24"/>
      <c r="AN219" s="24"/>
      <c r="AO219" s="25"/>
      <c r="AR219" s="25"/>
      <c r="AU219" s="34"/>
      <c r="AX219" s="34"/>
      <c r="AZ219" s="24"/>
      <c r="BA219" s="25"/>
      <c r="BB219" s="24"/>
      <c r="BC219" s="24"/>
      <c r="BL219" s="24"/>
      <c r="BM219" s="24"/>
      <c r="BN219" s="24"/>
      <c r="BO219" s="24"/>
      <c r="BP219" s="24"/>
      <c r="BQ219" s="24"/>
      <c r="BR219" s="24"/>
      <c r="BS219" s="24"/>
    </row>
    <row r="220" spans="8:71" s="6" customFormat="1" x14ac:dyDescent="0.2">
      <c r="H220" s="26"/>
      <c r="R220" s="24"/>
      <c r="S220" s="24"/>
      <c r="T220" s="24"/>
      <c r="U220" s="28"/>
      <c r="X220" s="26"/>
      <c r="AA220" s="26"/>
      <c r="AD220" s="26"/>
      <c r="AG220" s="28"/>
      <c r="AH220" s="26"/>
      <c r="AI220" s="26"/>
      <c r="AL220" s="25"/>
      <c r="AM220" s="24"/>
      <c r="AN220" s="24"/>
      <c r="AO220" s="25"/>
      <c r="AR220" s="25"/>
      <c r="AU220" s="34"/>
      <c r="AX220" s="34"/>
      <c r="AZ220" s="24"/>
      <c r="BA220" s="25"/>
      <c r="BB220" s="24"/>
      <c r="BC220" s="24"/>
      <c r="BL220" s="24"/>
      <c r="BM220" s="24"/>
      <c r="BN220" s="24"/>
      <c r="BO220" s="24"/>
      <c r="BP220" s="24"/>
      <c r="BQ220" s="24"/>
      <c r="BR220" s="24"/>
      <c r="BS220" s="24"/>
    </row>
    <row r="221" spans="8:71" s="6" customFormat="1" x14ac:dyDescent="0.2">
      <c r="H221" s="26"/>
      <c r="R221" s="24"/>
      <c r="S221" s="24"/>
      <c r="T221" s="24"/>
      <c r="U221" s="28"/>
      <c r="X221" s="26"/>
      <c r="AA221" s="26"/>
      <c r="AD221" s="26"/>
      <c r="AG221" s="28"/>
      <c r="AH221" s="26"/>
      <c r="AI221" s="26"/>
      <c r="AL221" s="25"/>
      <c r="AM221" s="24"/>
      <c r="AN221" s="24"/>
      <c r="AO221" s="25"/>
      <c r="AR221" s="25"/>
      <c r="AU221" s="34"/>
      <c r="AX221" s="34"/>
      <c r="AZ221" s="24"/>
      <c r="BA221" s="25"/>
      <c r="BB221" s="24"/>
      <c r="BC221" s="24"/>
      <c r="BL221" s="24"/>
      <c r="BM221" s="24"/>
      <c r="BN221" s="24"/>
      <c r="BO221" s="24"/>
      <c r="BP221" s="24"/>
      <c r="BQ221" s="24"/>
      <c r="BR221" s="24"/>
      <c r="BS221" s="24"/>
    </row>
    <row r="222" spans="8:71" s="6" customFormat="1" x14ac:dyDescent="0.2">
      <c r="H222" s="26"/>
      <c r="R222" s="24"/>
      <c r="S222" s="24"/>
      <c r="T222" s="24"/>
      <c r="U222" s="28"/>
      <c r="X222" s="26"/>
      <c r="AA222" s="26"/>
      <c r="AD222" s="26"/>
      <c r="AG222" s="28"/>
      <c r="AH222" s="26"/>
      <c r="AI222" s="26"/>
      <c r="AL222" s="25"/>
      <c r="AM222" s="24"/>
      <c r="AN222" s="24"/>
      <c r="AO222" s="25"/>
      <c r="AR222" s="25"/>
      <c r="AU222" s="34"/>
      <c r="AX222" s="34"/>
      <c r="AZ222" s="24"/>
      <c r="BA222" s="25"/>
      <c r="BB222" s="24"/>
      <c r="BC222" s="24"/>
      <c r="BL222" s="24"/>
      <c r="BM222" s="24"/>
      <c r="BN222" s="24"/>
      <c r="BO222" s="24"/>
      <c r="BP222" s="24"/>
      <c r="BQ222" s="24"/>
      <c r="BR222" s="24"/>
      <c r="BS222" s="24"/>
    </row>
    <row r="223" spans="8:71" s="6" customFormat="1" x14ac:dyDescent="0.2">
      <c r="H223" s="26"/>
      <c r="R223" s="24"/>
      <c r="S223" s="24"/>
      <c r="T223" s="24"/>
      <c r="U223" s="28"/>
      <c r="X223" s="26"/>
      <c r="AA223" s="26"/>
      <c r="AD223" s="26"/>
      <c r="AG223" s="28"/>
      <c r="AH223" s="26"/>
      <c r="AI223" s="26"/>
      <c r="AL223" s="25"/>
      <c r="AM223" s="24"/>
      <c r="AN223" s="24"/>
      <c r="AO223" s="25"/>
      <c r="AR223" s="25"/>
      <c r="AU223" s="34"/>
      <c r="AX223" s="34"/>
      <c r="AZ223" s="24"/>
      <c r="BA223" s="25"/>
      <c r="BB223" s="24"/>
      <c r="BC223" s="24"/>
      <c r="BL223" s="24"/>
      <c r="BM223" s="24"/>
      <c r="BN223" s="24"/>
      <c r="BO223" s="24"/>
      <c r="BP223" s="24"/>
      <c r="BQ223" s="24"/>
      <c r="BR223" s="24"/>
      <c r="BS223" s="24"/>
    </row>
    <row r="224" spans="8:71" s="6" customFormat="1" x14ac:dyDescent="0.2">
      <c r="H224" s="26"/>
      <c r="R224" s="24"/>
      <c r="S224" s="24"/>
      <c r="T224" s="24"/>
      <c r="U224" s="28"/>
      <c r="X224" s="26"/>
      <c r="AA224" s="26"/>
      <c r="AD224" s="26"/>
      <c r="AG224" s="28"/>
      <c r="AH224" s="26"/>
      <c r="AI224" s="26"/>
      <c r="AL224" s="25"/>
      <c r="AM224" s="24"/>
      <c r="AN224" s="24"/>
      <c r="AO224" s="25"/>
      <c r="AR224" s="25"/>
      <c r="AU224" s="34"/>
      <c r="AX224" s="34"/>
      <c r="AZ224" s="24"/>
      <c r="BA224" s="25"/>
      <c r="BB224" s="24"/>
      <c r="BC224" s="24"/>
      <c r="BL224" s="24"/>
      <c r="BM224" s="24"/>
      <c r="BN224" s="24"/>
      <c r="BO224" s="24"/>
      <c r="BP224" s="24"/>
      <c r="BQ224" s="24"/>
      <c r="BR224" s="24"/>
      <c r="BS224" s="24"/>
    </row>
    <row r="225" spans="8:71" s="6" customFormat="1" x14ac:dyDescent="0.2">
      <c r="H225" s="26"/>
      <c r="R225" s="24"/>
      <c r="S225" s="24"/>
      <c r="T225" s="24"/>
      <c r="U225" s="28"/>
      <c r="X225" s="26"/>
      <c r="AA225" s="26"/>
      <c r="AD225" s="26"/>
      <c r="AG225" s="28"/>
      <c r="AH225" s="26"/>
      <c r="AI225" s="26"/>
      <c r="AL225" s="25"/>
      <c r="AM225" s="24"/>
      <c r="AN225" s="24"/>
      <c r="AO225" s="25"/>
      <c r="AR225" s="25"/>
      <c r="AU225" s="34"/>
      <c r="AX225" s="34"/>
      <c r="AZ225" s="24"/>
      <c r="BA225" s="25"/>
      <c r="BB225" s="24"/>
      <c r="BC225" s="24"/>
      <c r="BL225" s="24"/>
      <c r="BM225" s="24"/>
      <c r="BN225" s="24"/>
      <c r="BO225" s="24"/>
      <c r="BP225" s="24"/>
      <c r="BQ225" s="24"/>
      <c r="BR225" s="24"/>
      <c r="BS225" s="24"/>
    </row>
    <row r="226" spans="8:71" s="6" customFormat="1" x14ac:dyDescent="0.2">
      <c r="H226" s="26"/>
      <c r="R226" s="24"/>
      <c r="S226" s="24"/>
      <c r="T226" s="24"/>
      <c r="U226" s="28"/>
      <c r="X226" s="26"/>
      <c r="AA226" s="26"/>
      <c r="AD226" s="26"/>
      <c r="AG226" s="28"/>
      <c r="AH226" s="26"/>
      <c r="AI226" s="26"/>
      <c r="AL226" s="25"/>
      <c r="AM226" s="24"/>
      <c r="AN226" s="24"/>
      <c r="AO226" s="25"/>
      <c r="AR226" s="25"/>
      <c r="AU226" s="34"/>
      <c r="AX226" s="34"/>
      <c r="AZ226" s="24"/>
      <c r="BA226" s="25"/>
      <c r="BB226" s="24"/>
      <c r="BC226" s="24"/>
      <c r="BL226" s="24"/>
      <c r="BM226" s="24"/>
      <c r="BN226" s="24"/>
      <c r="BO226" s="24"/>
      <c r="BP226" s="24"/>
      <c r="BQ226" s="24"/>
      <c r="BR226" s="24"/>
      <c r="BS226" s="24"/>
    </row>
    <row r="227" spans="8:71" s="6" customFormat="1" x14ac:dyDescent="0.2">
      <c r="H227" s="26"/>
      <c r="R227" s="24"/>
      <c r="S227" s="24"/>
      <c r="T227" s="24"/>
      <c r="U227" s="28"/>
      <c r="X227" s="26"/>
      <c r="AA227" s="26"/>
      <c r="AD227" s="26"/>
      <c r="AG227" s="28"/>
      <c r="AH227" s="26"/>
      <c r="AI227" s="26"/>
      <c r="AL227" s="25"/>
      <c r="AM227" s="24"/>
      <c r="AN227" s="24"/>
      <c r="AO227" s="25"/>
      <c r="AR227" s="25"/>
      <c r="AU227" s="34"/>
      <c r="AX227" s="34"/>
      <c r="AZ227" s="24"/>
      <c r="BA227" s="25"/>
      <c r="BB227" s="24"/>
      <c r="BC227" s="24"/>
      <c r="BL227" s="24"/>
      <c r="BM227" s="24"/>
      <c r="BN227" s="24"/>
      <c r="BO227" s="24"/>
      <c r="BP227" s="24"/>
      <c r="BQ227" s="24"/>
      <c r="BR227" s="24"/>
      <c r="BS227" s="24"/>
    </row>
    <row r="228" spans="8:71" s="6" customFormat="1" x14ac:dyDescent="0.2">
      <c r="H228" s="26"/>
      <c r="R228" s="24"/>
      <c r="S228" s="24"/>
      <c r="T228" s="24"/>
      <c r="U228" s="28"/>
      <c r="X228" s="26"/>
      <c r="AA228" s="26"/>
      <c r="AD228" s="26"/>
      <c r="AG228" s="28"/>
      <c r="AH228" s="26"/>
      <c r="AI228" s="26"/>
      <c r="AL228" s="25"/>
      <c r="AM228" s="24"/>
      <c r="AN228" s="24"/>
      <c r="AO228" s="25"/>
      <c r="AR228" s="25"/>
      <c r="AU228" s="34"/>
      <c r="AX228" s="34"/>
      <c r="AZ228" s="24"/>
      <c r="BA228" s="25"/>
      <c r="BB228" s="24"/>
      <c r="BC228" s="24"/>
      <c r="BL228" s="24"/>
      <c r="BM228" s="24"/>
      <c r="BN228" s="24"/>
      <c r="BO228" s="24"/>
      <c r="BP228" s="24"/>
      <c r="BQ228" s="24"/>
      <c r="BR228" s="24"/>
      <c r="BS228" s="24"/>
    </row>
    <row r="229" spans="8:71" s="6" customFormat="1" x14ac:dyDescent="0.2">
      <c r="H229" s="26"/>
      <c r="R229" s="24"/>
      <c r="S229" s="24"/>
      <c r="T229" s="24"/>
      <c r="U229" s="28"/>
      <c r="X229" s="26"/>
      <c r="AA229" s="26"/>
      <c r="AD229" s="26"/>
      <c r="AG229" s="28"/>
      <c r="AH229" s="26"/>
      <c r="AI229" s="26"/>
      <c r="AL229" s="25"/>
      <c r="AM229" s="24"/>
      <c r="AN229" s="24"/>
      <c r="AO229" s="25"/>
      <c r="AR229" s="25"/>
      <c r="AU229" s="34"/>
      <c r="AX229" s="34"/>
      <c r="AZ229" s="24"/>
      <c r="BA229" s="25"/>
      <c r="BB229" s="24"/>
      <c r="BC229" s="24"/>
      <c r="BL229" s="24"/>
      <c r="BM229" s="24"/>
      <c r="BN229" s="24"/>
      <c r="BO229" s="24"/>
      <c r="BP229" s="24"/>
      <c r="BQ229" s="24"/>
      <c r="BR229" s="24"/>
      <c r="BS229" s="24"/>
    </row>
    <row r="230" spans="8:71" s="6" customFormat="1" x14ac:dyDescent="0.2">
      <c r="H230" s="26"/>
      <c r="R230" s="24"/>
      <c r="S230" s="24"/>
      <c r="T230" s="24"/>
      <c r="U230" s="28"/>
      <c r="X230" s="26"/>
      <c r="AA230" s="26"/>
      <c r="AD230" s="26"/>
      <c r="AG230" s="28"/>
      <c r="AH230" s="26"/>
      <c r="AI230" s="26"/>
      <c r="AL230" s="25"/>
      <c r="AM230" s="24"/>
      <c r="AN230" s="24"/>
      <c r="AO230" s="25"/>
      <c r="AR230" s="25"/>
      <c r="AU230" s="34"/>
      <c r="AX230" s="34"/>
      <c r="AZ230" s="24"/>
      <c r="BA230" s="25"/>
      <c r="BB230" s="24"/>
      <c r="BC230" s="24"/>
      <c r="BL230" s="24"/>
      <c r="BM230" s="24"/>
      <c r="BN230" s="24"/>
      <c r="BO230" s="24"/>
      <c r="BP230" s="24"/>
      <c r="BQ230" s="24"/>
      <c r="BR230" s="24"/>
      <c r="BS230" s="24"/>
    </row>
    <row r="231" spans="8:71" s="6" customFormat="1" x14ac:dyDescent="0.2">
      <c r="H231" s="26"/>
      <c r="R231" s="24"/>
      <c r="S231" s="24"/>
      <c r="T231" s="24"/>
      <c r="U231" s="28"/>
      <c r="X231" s="26"/>
      <c r="AA231" s="26"/>
      <c r="AD231" s="26"/>
      <c r="AG231" s="28"/>
      <c r="AH231" s="26"/>
      <c r="AI231" s="26"/>
      <c r="AL231" s="25"/>
      <c r="AM231" s="24"/>
      <c r="AN231" s="24"/>
      <c r="AO231" s="25"/>
      <c r="AR231" s="25"/>
      <c r="AU231" s="34"/>
      <c r="AX231" s="34"/>
      <c r="AZ231" s="24"/>
      <c r="BA231" s="25"/>
      <c r="BB231" s="24"/>
      <c r="BC231" s="24"/>
      <c r="BL231" s="24"/>
      <c r="BM231" s="24"/>
      <c r="BN231" s="24"/>
      <c r="BO231" s="24"/>
      <c r="BP231" s="24"/>
      <c r="BQ231" s="24"/>
      <c r="BR231" s="24"/>
      <c r="BS231" s="24"/>
    </row>
    <row r="232" spans="8:71" s="6" customFormat="1" x14ac:dyDescent="0.2">
      <c r="H232" s="26"/>
      <c r="R232" s="24"/>
      <c r="S232" s="24"/>
      <c r="T232" s="24"/>
      <c r="U232" s="28"/>
      <c r="X232" s="26"/>
      <c r="AA232" s="26"/>
      <c r="AD232" s="26"/>
      <c r="AG232" s="28"/>
      <c r="AH232" s="26"/>
      <c r="AI232" s="26"/>
      <c r="AL232" s="25"/>
      <c r="AM232" s="24"/>
      <c r="AN232" s="24"/>
      <c r="AO232" s="25"/>
      <c r="AR232" s="25"/>
      <c r="AU232" s="34"/>
      <c r="AX232" s="34"/>
      <c r="AZ232" s="24"/>
      <c r="BA232" s="25"/>
      <c r="BB232" s="24"/>
      <c r="BC232" s="24"/>
      <c r="BL232" s="24"/>
      <c r="BM232" s="24"/>
      <c r="BN232" s="24"/>
      <c r="BO232" s="24"/>
      <c r="BP232" s="24"/>
      <c r="BQ232" s="24"/>
      <c r="BR232" s="24"/>
      <c r="BS232" s="24"/>
    </row>
    <row r="233" spans="8:71" s="6" customFormat="1" x14ac:dyDescent="0.2">
      <c r="H233" s="26"/>
      <c r="R233" s="24"/>
      <c r="S233" s="24"/>
      <c r="T233" s="24"/>
      <c r="U233" s="28"/>
      <c r="X233" s="26"/>
      <c r="AA233" s="26"/>
      <c r="AD233" s="26"/>
      <c r="AG233" s="28"/>
      <c r="AH233" s="26"/>
      <c r="AI233" s="26"/>
      <c r="AL233" s="25"/>
      <c r="AM233" s="24"/>
      <c r="AN233" s="24"/>
      <c r="AO233" s="25"/>
      <c r="AR233" s="25"/>
      <c r="AU233" s="34"/>
      <c r="AX233" s="34"/>
      <c r="AZ233" s="24"/>
      <c r="BA233" s="25"/>
      <c r="BB233" s="24"/>
      <c r="BC233" s="24"/>
      <c r="BL233" s="24"/>
      <c r="BM233" s="24"/>
      <c r="BN233" s="24"/>
      <c r="BO233" s="24"/>
      <c r="BP233" s="24"/>
      <c r="BQ233" s="24"/>
      <c r="BR233" s="24"/>
      <c r="BS233" s="24"/>
    </row>
    <row r="234" spans="8:71" s="6" customFormat="1" x14ac:dyDescent="0.2">
      <c r="H234" s="26"/>
      <c r="R234" s="24"/>
      <c r="S234" s="24"/>
      <c r="T234" s="24"/>
      <c r="U234" s="28"/>
      <c r="X234" s="26"/>
      <c r="AA234" s="26"/>
      <c r="AD234" s="26"/>
      <c r="AG234" s="28"/>
      <c r="AH234" s="26"/>
      <c r="AI234" s="26"/>
      <c r="AL234" s="25"/>
      <c r="AM234" s="24"/>
      <c r="AN234" s="24"/>
      <c r="AO234" s="25"/>
      <c r="AR234" s="25"/>
      <c r="AU234" s="34"/>
      <c r="AX234" s="34"/>
      <c r="AZ234" s="24"/>
      <c r="BA234" s="25"/>
      <c r="BB234" s="24"/>
      <c r="BC234" s="24"/>
      <c r="BL234" s="24"/>
      <c r="BM234" s="24"/>
      <c r="BN234" s="24"/>
      <c r="BO234" s="24"/>
      <c r="BP234" s="24"/>
      <c r="BQ234" s="24"/>
      <c r="BR234" s="24"/>
      <c r="BS234" s="24"/>
    </row>
    <row r="235" spans="8:71" s="6" customFormat="1" x14ac:dyDescent="0.2">
      <c r="H235" s="26"/>
      <c r="R235" s="24"/>
      <c r="S235" s="24"/>
      <c r="T235" s="24"/>
      <c r="U235" s="28"/>
      <c r="X235" s="26"/>
      <c r="AA235" s="26"/>
      <c r="AD235" s="26"/>
      <c r="AG235" s="28"/>
      <c r="AH235" s="26"/>
      <c r="AI235" s="26"/>
      <c r="AL235" s="25"/>
      <c r="AM235" s="24"/>
      <c r="AN235" s="24"/>
      <c r="AO235" s="25"/>
      <c r="AR235" s="25"/>
      <c r="AU235" s="34"/>
      <c r="AX235" s="34"/>
      <c r="AZ235" s="24"/>
      <c r="BA235" s="25"/>
      <c r="BB235" s="24"/>
      <c r="BC235" s="24"/>
      <c r="BL235" s="24"/>
      <c r="BM235" s="24"/>
      <c r="BN235" s="24"/>
      <c r="BO235" s="24"/>
      <c r="BP235" s="24"/>
      <c r="BQ235" s="24"/>
      <c r="BR235" s="24"/>
      <c r="BS235" s="24"/>
    </row>
    <row r="236" spans="8:71" s="6" customFormat="1" x14ac:dyDescent="0.2">
      <c r="H236" s="26"/>
      <c r="R236" s="24"/>
      <c r="S236" s="24"/>
      <c r="T236" s="24"/>
      <c r="U236" s="28"/>
      <c r="X236" s="26"/>
      <c r="AA236" s="26"/>
      <c r="AD236" s="26"/>
      <c r="AG236" s="28"/>
      <c r="AH236" s="26"/>
      <c r="AI236" s="26"/>
      <c r="AL236" s="25"/>
      <c r="AM236" s="24"/>
      <c r="AN236" s="24"/>
      <c r="AO236" s="25"/>
      <c r="AR236" s="25"/>
      <c r="AU236" s="34"/>
      <c r="AX236" s="34"/>
      <c r="AZ236" s="24"/>
      <c r="BA236" s="25"/>
      <c r="BB236" s="24"/>
      <c r="BC236" s="24"/>
      <c r="BL236" s="24"/>
      <c r="BM236" s="24"/>
      <c r="BN236" s="24"/>
      <c r="BO236" s="24"/>
      <c r="BP236" s="24"/>
      <c r="BQ236" s="24"/>
      <c r="BR236" s="24"/>
      <c r="BS236" s="24"/>
    </row>
    <row r="237" spans="8:71" s="6" customFormat="1" x14ac:dyDescent="0.2">
      <c r="H237" s="26"/>
      <c r="R237" s="24"/>
      <c r="S237" s="24"/>
      <c r="T237" s="24"/>
      <c r="U237" s="28"/>
      <c r="X237" s="26"/>
      <c r="AA237" s="26"/>
      <c r="AD237" s="26"/>
      <c r="AG237" s="28"/>
      <c r="AH237" s="26"/>
      <c r="AI237" s="26"/>
      <c r="AL237" s="25"/>
      <c r="AM237" s="24"/>
      <c r="AN237" s="24"/>
      <c r="AO237" s="25"/>
      <c r="AR237" s="25"/>
      <c r="AU237" s="34"/>
      <c r="AX237" s="34"/>
      <c r="AZ237" s="24"/>
      <c r="BA237" s="25"/>
      <c r="BB237" s="24"/>
      <c r="BC237" s="24"/>
      <c r="BL237" s="24"/>
      <c r="BM237" s="24"/>
      <c r="BN237" s="24"/>
      <c r="BO237" s="24"/>
      <c r="BP237" s="24"/>
      <c r="BQ237" s="24"/>
      <c r="BR237" s="24"/>
      <c r="BS237" s="24"/>
    </row>
    <row r="238" spans="8:71" s="6" customFormat="1" x14ac:dyDescent="0.2">
      <c r="H238" s="26"/>
      <c r="R238" s="24"/>
      <c r="S238" s="24"/>
      <c r="T238" s="24"/>
      <c r="U238" s="28"/>
      <c r="X238" s="26"/>
      <c r="AA238" s="26"/>
      <c r="AD238" s="26"/>
      <c r="AG238" s="28"/>
      <c r="AH238" s="26"/>
      <c r="AI238" s="26"/>
      <c r="AL238" s="25"/>
      <c r="AM238" s="24"/>
      <c r="AN238" s="24"/>
      <c r="AO238" s="25"/>
      <c r="AR238" s="25"/>
      <c r="AU238" s="34"/>
      <c r="AX238" s="34"/>
      <c r="AZ238" s="24"/>
      <c r="BA238" s="25"/>
      <c r="BB238" s="24"/>
      <c r="BC238" s="24"/>
      <c r="BL238" s="24"/>
      <c r="BM238" s="24"/>
      <c r="BN238" s="24"/>
      <c r="BO238" s="24"/>
      <c r="BP238" s="24"/>
      <c r="BQ238" s="24"/>
      <c r="BR238" s="24"/>
      <c r="BS238" s="24"/>
    </row>
    <row r="239" spans="8:71" s="6" customFormat="1" x14ac:dyDescent="0.2">
      <c r="H239" s="26"/>
      <c r="R239" s="24"/>
      <c r="S239" s="24"/>
      <c r="T239" s="24"/>
      <c r="U239" s="28"/>
      <c r="X239" s="26"/>
      <c r="AA239" s="26"/>
      <c r="AD239" s="26"/>
      <c r="AG239" s="28"/>
      <c r="AH239" s="26"/>
      <c r="AI239" s="26"/>
      <c r="AL239" s="25"/>
      <c r="AM239" s="24"/>
      <c r="AN239" s="24"/>
      <c r="AO239" s="25"/>
      <c r="AR239" s="25"/>
      <c r="AU239" s="34"/>
      <c r="AX239" s="34"/>
      <c r="AZ239" s="24"/>
      <c r="BA239" s="25"/>
      <c r="BB239" s="24"/>
      <c r="BC239" s="24"/>
      <c r="BL239" s="24"/>
      <c r="BM239" s="24"/>
      <c r="BN239" s="24"/>
      <c r="BO239" s="24"/>
      <c r="BP239" s="24"/>
      <c r="BQ239" s="24"/>
      <c r="BR239" s="24"/>
      <c r="BS239" s="24"/>
    </row>
    <row r="240" spans="8:71" s="6" customFormat="1" x14ac:dyDescent="0.2">
      <c r="H240" s="26"/>
      <c r="R240" s="24"/>
      <c r="S240" s="24"/>
      <c r="T240" s="24"/>
      <c r="U240" s="28"/>
      <c r="X240" s="26"/>
      <c r="AA240" s="26"/>
      <c r="AD240" s="26"/>
      <c r="AG240" s="28"/>
      <c r="AH240" s="26"/>
      <c r="AI240" s="26"/>
      <c r="AL240" s="25"/>
      <c r="AM240" s="24"/>
      <c r="AN240" s="24"/>
      <c r="AO240" s="25"/>
      <c r="AR240" s="25"/>
      <c r="AU240" s="34"/>
      <c r="AX240" s="34"/>
      <c r="AZ240" s="24"/>
      <c r="BA240" s="25"/>
      <c r="BB240" s="24"/>
      <c r="BC240" s="24"/>
      <c r="BL240" s="24"/>
      <c r="BM240" s="24"/>
      <c r="BN240" s="24"/>
      <c r="BO240" s="24"/>
      <c r="BP240" s="24"/>
      <c r="BQ240" s="24"/>
      <c r="BR240" s="24"/>
      <c r="BS240" s="24"/>
    </row>
    <row r="241" spans="8:71" s="6" customFormat="1" x14ac:dyDescent="0.2">
      <c r="H241" s="26"/>
      <c r="R241" s="24"/>
      <c r="S241" s="24"/>
      <c r="T241" s="24"/>
      <c r="U241" s="28"/>
      <c r="X241" s="26"/>
      <c r="AA241" s="26"/>
      <c r="AD241" s="26"/>
      <c r="AG241" s="28"/>
      <c r="AH241" s="26"/>
      <c r="AI241" s="26"/>
      <c r="AL241" s="25"/>
      <c r="AM241" s="24"/>
      <c r="AN241" s="24"/>
      <c r="AO241" s="25"/>
      <c r="AR241" s="25"/>
      <c r="AU241" s="34"/>
      <c r="AX241" s="34"/>
      <c r="AZ241" s="24"/>
      <c r="BA241" s="25"/>
      <c r="BB241" s="24"/>
      <c r="BC241" s="24"/>
      <c r="BL241" s="24"/>
      <c r="BM241" s="24"/>
      <c r="BN241" s="24"/>
      <c r="BO241" s="24"/>
      <c r="BP241" s="24"/>
      <c r="BQ241" s="24"/>
      <c r="BR241" s="24"/>
      <c r="BS241" s="24"/>
    </row>
    <row r="242" spans="8:71" s="6" customFormat="1" x14ac:dyDescent="0.2">
      <c r="H242" s="26"/>
      <c r="R242" s="24"/>
      <c r="S242" s="24"/>
      <c r="T242" s="24"/>
      <c r="U242" s="28"/>
      <c r="X242" s="26"/>
      <c r="AA242" s="26"/>
      <c r="AD242" s="26"/>
      <c r="AG242" s="28"/>
      <c r="AH242" s="26"/>
      <c r="AI242" s="26"/>
      <c r="AL242" s="25"/>
      <c r="AM242" s="24"/>
      <c r="AN242" s="24"/>
      <c r="AO242" s="25"/>
      <c r="AR242" s="25"/>
      <c r="AU242" s="34"/>
      <c r="AX242" s="34"/>
      <c r="AZ242" s="24"/>
      <c r="BA242" s="25"/>
      <c r="BB242" s="24"/>
      <c r="BC242" s="24"/>
      <c r="BL242" s="24"/>
      <c r="BM242" s="24"/>
      <c r="BN242" s="24"/>
      <c r="BO242" s="24"/>
      <c r="BP242" s="24"/>
      <c r="BQ242" s="24"/>
      <c r="BR242" s="24"/>
      <c r="BS242" s="24"/>
    </row>
    <row r="243" spans="8:71" s="6" customFormat="1" x14ac:dyDescent="0.2">
      <c r="H243" s="26"/>
      <c r="R243" s="24"/>
      <c r="S243" s="24"/>
      <c r="T243" s="24"/>
      <c r="U243" s="28"/>
      <c r="X243" s="26"/>
      <c r="AA243" s="26"/>
      <c r="AD243" s="26"/>
      <c r="AG243" s="28"/>
      <c r="AH243" s="26"/>
      <c r="AI243" s="26"/>
      <c r="AL243" s="25"/>
      <c r="AM243" s="24"/>
      <c r="AN243" s="24"/>
      <c r="AO243" s="25"/>
      <c r="AR243" s="25"/>
      <c r="AU243" s="34"/>
      <c r="AX243" s="34"/>
      <c r="AZ243" s="24"/>
      <c r="BA243" s="25"/>
      <c r="BB243" s="24"/>
      <c r="BC243" s="24"/>
      <c r="BL243" s="24"/>
      <c r="BM243" s="24"/>
      <c r="BN243" s="24"/>
      <c r="BO243" s="24"/>
      <c r="BP243" s="24"/>
      <c r="BQ243" s="24"/>
      <c r="BR243" s="24"/>
      <c r="BS243" s="24"/>
    </row>
    <row r="244" spans="8:71" s="6" customFormat="1" x14ac:dyDescent="0.2">
      <c r="H244" s="26"/>
      <c r="R244" s="24"/>
      <c r="S244" s="24"/>
      <c r="T244" s="24"/>
      <c r="U244" s="28"/>
      <c r="X244" s="26"/>
      <c r="AA244" s="26"/>
      <c r="AD244" s="26"/>
      <c r="AG244" s="28"/>
      <c r="AH244" s="26"/>
      <c r="AI244" s="26"/>
      <c r="AL244" s="25"/>
      <c r="AM244" s="24"/>
      <c r="AN244" s="24"/>
      <c r="AO244" s="25"/>
      <c r="AR244" s="25"/>
      <c r="AU244" s="34"/>
      <c r="AX244" s="34"/>
      <c r="AZ244" s="24"/>
      <c r="BA244" s="25"/>
      <c r="BB244" s="24"/>
      <c r="BC244" s="24"/>
      <c r="BL244" s="24"/>
      <c r="BM244" s="24"/>
      <c r="BN244" s="24"/>
      <c r="BO244" s="24"/>
      <c r="BP244" s="24"/>
      <c r="BQ244" s="24"/>
      <c r="BR244" s="24"/>
      <c r="BS244" s="24"/>
    </row>
    <row r="245" spans="8:71" s="6" customFormat="1" x14ac:dyDescent="0.2">
      <c r="H245" s="26"/>
      <c r="R245" s="24"/>
      <c r="S245" s="24"/>
      <c r="T245" s="24"/>
      <c r="U245" s="28"/>
      <c r="X245" s="26"/>
      <c r="AA245" s="26"/>
      <c r="AD245" s="26"/>
      <c r="AG245" s="28"/>
      <c r="AH245" s="26"/>
      <c r="AI245" s="26"/>
      <c r="AL245" s="25"/>
      <c r="AM245" s="24"/>
      <c r="AN245" s="24"/>
      <c r="AO245" s="25"/>
      <c r="AR245" s="25"/>
      <c r="AU245" s="34"/>
      <c r="AX245" s="34"/>
      <c r="AZ245" s="24"/>
      <c r="BA245" s="25"/>
      <c r="BB245" s="24"/>
      <c r="BC245" s="24"/>
      <c r="BL245" s="24"/>
      <c r="BM245" s="24"/>
      <c r="BN245" s="24"/>
      <c r="BO245" s="24"/>
      <c r="BP245" s="24"/>
      <c r="BQ245" s="24"/>
      <c r="BR245" s="24"/>
      <c r="BS245" s="24"/>
    </row>
    <row r="246" spans="8:71" s="6" customFormat="1" x14ac:dyDescent="0.2">
      <c r="H246" s="26"/>
      <c r="R246" s="24"/>
      <c r="S246" s="24"/>
      <c r="T246" s="24"/>
      <c r="U246" s="28"/>
      <c r="X246" s="26"/>
      <c r="AA246" s="26"/>
      <c r="AD246" s="26"/>
      <c r="AG246" s="28"/>
      <c r="AH246" s="26"/>
      <c r="AI246" s="26"/>
      <c r="AL246" s="25"/>
      <c r="AM246" s="24"/>
      <c r="AN246" s="24"/>
      <c r="AO246" s="25"/>
      <c r="AR246" s="25"/>
      <c r="AU246" s="34"/>
      <c r="AX246" s="34"/>
      <c r="AZ246" s="24"/>
      <c r="BA246" s="25"/>
      <c r="BB246" s="24"/>
      <c r="BC246" s="24"/>
      <c r="BL246" s="24"/>
      <c r="BM246" s="24"/>
      <c r="BN246" s="24"/>
      <c r="BO246" s="24"/>
      <c r="BP246" s="24"/>
      <c r="BQ246" s="24"/>
      <c r="BR246" s="24"/>
      <c r="BS246" s="24"/>
    </row>
    <row r="247" spans="8:71" s="6" customFormat="1" x14ac:dyDescent="0.2">
      <c r="H247" s="26"/>
      <c r="R247" s="24"/>
      <c r="S247" s="24"/>
      <c r="T247" s="24"/>
      <c r="U247" s="28"/>
      <c r="X247" s="26"/>
      <c r="AA247" s="26"/>
      <c r="AD247" s="26"/>
      <c r="AG247" s="28"/>
      <c r="AH247" s="26"/>
      <c r="AI247" s="26"/>
      <c r="AL247" s="25"/>
      <c r="AM247" s="24"/>
      <c r="AN247" s="24"/>
      <c r="AO247" s="25"/>
      <c r="AR247" s="25"/>
      <c r="AU247" s="34"/>
      <c r="AX247" s="34"/>
      <c r="AZ247" s="24"/>
      <c r="BA247" s="25"/>
      <c r="BB247" s="24"/>
      <c r="BC247" s="24"/>
      <c r="BL247" s="24"/>
      <c r="BM247" s="24"/>
      <c r="BN247" s="24"/>
      <c r="BO247" s="24"/>
      <c r="BP247" s="24"/>
      <c r="BQ247" s="24"/>
      <c r="BR247" s="24"/>
      <c r="BS247" s="24"/>
    </row>
    <row r="248" spans="8:71" s="6" customFormat="1" x14ac:dyDescent="0.2">
      <c r="H248" s="26"/>
      <c r="R248" s="24"/>
      <c r="S248" s="24"/>
      <c r="T248" s="24"/>
      <c r="U248" s="28"/>
      <c r="X248" s="26"/>
      <c r="AA248" s="26"/>
      <c r="AD248" s="26"/>
      <c r="AG248" s="28"/>
      <c r="AH248" s="26"/>
      <c r="AI248" s="26"/>
      <c r="AL248" s="25"/>
      <c r="AM248" s="24"/>
      <c r="AN248" s="24"/>
      <c r="AO248" s="25"/>
      <c r="AR248" s="25"/>
      <c r="AU248" s="34"/>
      <c r="AX248" s="34"/>
      <c r="AZ248" s="24"/>
      <c r="BA248" s="25"/>
      <c r="BB248" s="24"/>
      <c r="BC248" s="24"/>
      <c r="BL248" s="24"/>
      <c r="BM248" s="24"/>
      <c r="BN248" s="24"/>
      <c r="BO248" s="24"/>
      <c r="BP248" s="24"/>
      <c r="BQ248" s="24"/>
      <c r="BR248" s="24"/>
      <c r="BS248" s="24"/>
    </row>
    <row r="249" spans="8:71" s="6" customFormat="1" x14ac:dyDescent="0.2">
      <c r="H249" s="26"/>
      <c r="R249" s="24"/>
      <c r="S249" s="24"/>
      <c r="T249" s="24"/>
      <c r="U249" s="28"/>
      <c r="X249" s="26"/>
      <c r="AA249" s="26"/>
      <c r="AD249" s="26"/>
      <c r="AG249" s="28"/>
      <c r="AH249" s="26"/>
      <c r="AI249" s="26"/>
      <c r="AL249" s="25"/>
      <c r="AM249" s="24"/>
      <c r="AN249" s="24"/>
      <c r="AO249" s="25"/>
      <c r="AR249" s="25"/>
      <c r="AU249" s="34"/>
      <c r="AX249" s="34"/>
      <c r="AZ249" s="24"/>
      <c r="BA249" s="25"/>
      <c r="BB249" s="24"/>
      <c r="BC249" s="24"/>
      <c r="BL249" s="24"/>
      <c r="BM249" s="24"/>
      <c r="BN249" s="24"/>
      <c r="BO249" s="24"/>
      <c r="BP249" s="24"/>
      <c r="BQ249" s="24"/>
      <c r="BR249" s="24"/>
      <c r="BS249" s="24"/>
    </row>
    <row r="250" spans="8:71" s="6" customFormat="1" x14ac:dyDescent="0.2">
      <c r="H250" s="26"/>
      <c r="R250" s="24"/>
      <c r="S250" s="24"/>
      <c r="T250" s="24"/>
      <c r="U250" s="28"/>
      <c r="X250" s="26"/>
      <c r="AA250" s="26"/>
      <c r="AD250" s="26"/>
      <c r="AG250" s="28"/>
      <c r="AH250" s="26"/>
      <c r="AI250" s="26"/>
      <c r="AL250" s="25"/>
      <c r="AM250" s="24"/>
      <c r="AN250" s="24"/>
      <c r="AO250" s="25"/>
      <c r="AR250" s="25"/>
      <c r="AU250" s="34"/>
      <c r="AX250" s="34"/>
      <c r="AZ250" s="24"/>
      <c r="BA250" s="25"/>
      <c r="BB250" s="24"/>
      <c r="BC250" s="24"/>
      <c r="BL250" s="24"/>
      <c r="BM250" s="24"/>
      <c r="BN250" s="24"/>
      <c r="BO250" s="24"/>
      <c r="BP250" s="24"/>
      <c r="BQ250" s="24"/>
      <c r="BR250" s="24"/>
      <c r="BS250" s="24"/>
    </row>
    <row r="251" spans="8:71" s="6" customFormat="1" x14ac:dyDescent="0.2">
      <c r="H251" s="26"/>
      <c r="R251" s="24"/>
      <c r="S251" s="24"/>
      <c r="T251" s="24"/>
      <c r="U251" s="28"/>
      <c r="X251" s="26"/>
      <c r="AA251" s="26"/>
      <c r="AD251" s="26"/>
      <c r="AG251" s="28"/>
      <c r="AH251" s="26"/>
      <c r="AI251" s="26"/>
      <c r="AL251" s="25"/>
      <c r="AM251" s="24"/>
      <c r="AN251" s="24"/>
      <c r="AO251" s="25"/>
      <c r="AR251" s="25"/>
      <c r="AU251" s="34"/>
      <c r="AX251" s="34"/>
      <c r="AZ251" s="24"/>
      <c r="BA251" s="25"/>
      <c r="BB251" s="24"/>
      <c r="BC251" s="24"/>
      <c r="BL251" s="24"/>
      <c r="BM251" s="24"/>
      <c r="BN251" s="24"/>
      <c r="BO251" s="24"/>
      <c r="BP251" s="24"/>
      <c r="BQ251" s="24"/>
      <c r="BR251" s="24"/>
      <c r="BS251" s="24"/>
    </row>
    <row r="252" spans="8:71" s="6" customFormat="1" x14ac:dyDescent="0.2">
      <c r="H252" s="26"/>
      <c r="R252" s="24"/>
      <c r="S252" s="24"/>
      <c r="T252" s="24"/>
      <c r="U252" s="28"/>
      <c r="X252" s="26"/>
      <c r="AA252" s="26"/>
      <c r="AD252" s="26"/>
      <c r="AG252" s="28"/>
      <c r="AH252" s="26"/>
      <c r="AI252" s="26"/>
      <c r="AL252" s="25"/>
      <c r="AM252" s="24"/>
      <c r="AN252" s="24"/>
      <c r="AO252" s="25"/>
      <c r="AR252" s="25"/>
      <c r="AU252" s="34"/>
      <c r="AX252" s="34"/>
      <c r="AZ252" s="24"/>
      <c r="BA252" s="25"/>
      <c r="BB252" s="24"/>
      <c r="BC252" s="24"/>
      <c r="BL252" s="24"/>
      <c r="BM252" s="24"/>
      <c r="BN252" s="24"/>
      <c r="BO252" s="24"/>
      <c r="BP252" s="24"/>
      <c r="BQ252" s="24"/>
      <c r="BR252" s="24"/>
      <c r="BS252" s="24"/>
    </row>
    <row r="253" spans="8:71" s="6" customFormat="1" x14ac:dyDescent="0.2">
      <c r="H253" s="26"/>
      <c r="R253" s="24"/>
      <c r="S253" s="24"/>
      <c r="T253" s="24"/>
      <c r="U253" s="28"/>
      <c r="X253" s="26"/>
      <c r="AA253" s="26"/>
      <c r="AD253" s="26"/>
      <c r="AG253" s="28"/>
      <c r="AH253" s="26"/>
      <c r="AI253" s="26"/>
      <c r="AL253" s="25"/>
      <c r="AM253" s="24"/>
      <c r="AN253" s="24"/>
      <c r="AO253" s="25"/>
      <c r="AR253" s="25"/>
      <c r="AU253" s="34"/>
      <c r="AX253" s="34"/>
      <c r="AZ253" s="24"/>
      <c r="BA253" s="25"/>
      <c r="BB253" s="24"/>
      <c r="BC253" s="24"/>
      <c r="BL253" s="24"/>
      <c r="BM253" s="24"/>
      <c r="BN253" s="24"/>
      <c r="BO253" s="24"/>
      <c r="BP253" s="24"/>
      <c r="BQ253" s="24"/>
      <c r="BR253" s="24"/>
      <c r="BS253" s="24"/>
    </row>
    <row r="254" spans="8:71" s="6" customFormat="1" x14ac:dyDescent="0.2">
      <c r="H254" s="26"/>
      <c r="R254" s="24"/>
      <c r="S254" s="24"/>
      <c r="T254" s="24"/>
      <c r="U254" s="28"/>
      <c r="X254" s="26"/>
      <c r="AA254" s="26"/>
      <c r="AD254" s="26"/>
      <c r="AG254" s="28"/>
      <c r="AH254" s="26"/>
      <c r="AI254" s="26"/>
      <c r="AL254" s="25"/>
      <c r="AM254" s="24"/>
      <c r="AN254" s="24"/>
      <c r="AO254" s="25"/>
      <c r="AR254" s="25"/>
      <c r="AU254" s="34"/>
      <c r="AX254" s="34"/>
      <c r="AZ254" s="24"/>
      <c r="BA254" s="25"/>
      <c r="BB254" s="24"/>
      <c r="BC254" s="24"/>
      <c r="BL254" s="24"/>
      <c r="BM254" s="24"/>
      <c r="BN254" s="24"/>
      <c r="BO254" s="24"/>
      <c r="BP254" s="24"/>
      <c r="BQ254" s="24"/>
      <c r="BR254" s="24"/>
      <c r="BS254" s="24"/>
    </row>
    <row r="255" spans="8:71" s="6" customFormat="1" x14ac:dyDescent="0.2">
      <c r="H255" s="26"/>
      <c r="R255" s="24"/>
      <c r="S255" s="24"/>
      <c r="T255" s="24"/>
      <c r="U255" s="28"/>
      <c r="X255" s="26"/>
      <c r="AA255" s="26"/>
      <c r="AD255" s="26"/>
      <c r="AG255" s="28"/>
      <c r="AH255" s="26"/>
      <c r="AI255" s="26"/>
      <c r="AL255" s="25"/>
      <c r="AM255" s="24"/>
      <c r="AN255" s="24"/>
      <c r="AO255" s="25"/>
      <c r="AR255" s="25"/>
      <c r="AU255" s="34"/>
      <c r="AX255" s="34"/>
      <c r="AZ255" s="24"/>
      <c r="BA255" s="25"/>
      <c r="BB255" s="24"/>
      <c r="BC255" s="24"/>
      <c r="BL255" s="24"/>
      <c r="BM255" s="24"/>
      <c r="BN255" s="24"/>
      <c r="BO255" s="24"/>
      <c r="BP255" s="24"/>
      <c r="BQ255" s="24"/>
      <c r="BR255" s="24"/>
      <c r="BS255" s="24"/>
    </row>
    <row r="256" spans="8:71" s="6" customFormat="1" x14ac:dyDescent="0.2">
      <c r="H256" s="26"/>
      <c r="R256" s="24"/>
      <c r="S256" s="24"/>
      <c r="T256" s="24"/>
      <c r="U256" s="28"/>
      <c r="X256" s="26"/>
      <c r="AA256" s="26"/>
      <c r="AD256" s="26"/>
      <c r="AG256" s="28"/>
      <c r="AH256" s="26"/>
      <c r="AI256" s="26"/>
      <c r="AL256" s="25"/>
      <c r="AM256" s="24"/>
      <c r="AN256" s="24"/>
      <c r="AO256" s="25"/>
      <c r="AR256" s="25"/>
      <c r="AU256" s="34"/>
      <c r="AX256" s="34"/>
      <c r="AZ256" s="24"/>
      <c r="BA256" s="25"/>
      <c r="BB256" s="24"/>
      <c r="BC256" s="24"/>
      <c r="BL256" s="24"/>
      <c r="BM256" s="24"/>
      <c r="BN256" s="24"/>
      <c r="BO256" s="24"/>
      <c r="BP256" s="24"/>
      <c r="BQ256" s="24"/>
      <c r="BR256" s="24"/>
      <c r="BS256" s="24"/>
    </row>
    <row r="257" spans="8:71" s="6" customFormat="1" x14ac:dyDescent="0.2">
      <c r="H257" s="26"/>
      <c r="R257" s="24"/>
      <c r="S257" s="24"/>
      <c r="T257" s="24"/>
      <c r="U257" s="28"/>
      <c r="X257" s="26"/>
      <c r="AA257" s="26"/>
      <c r="AD257" s="26"/>
      <c r="AG257" s="28"/>
      <c r="AH257" s="26"/>
      <c r="AI257" s="26"/>
      <c r="AL257" s="25"/>
      <c r="AM257" s="24"/>
      <c r="AN257" s="24"/>
      <c r="AO257" s="25"/>
      <c r="AR257" s="25"/>
      <c r="AU257" s="34"/>
      <c r="AX257" s="34"/>
      <c r="AZ257" s="24"/>
      <c r="BA257" s="25"/>
      <c r="BB257" s="24"/>
      <c r="BC257" s="24"/>
      <c r="BL257" s="24"/>
      <c r="BM257" s="24"/>
      <c r="BN257" s="24"/>
      <c r="BO257" s="24"/>
      <c r="BP257" s="24"/>
      <c r="BQ257" s="24"/>
      <c r="BR257" s="24"/>
      <c r="BS257" s="24"/>
    </row>
    <row r="258" spans="8:71" s="6" customFormat="1" x14ac:dyDescent="0.2">
      <c r="H258" s="26"/>
      <c r="R258" s="24"/>
      <c r="S258" s="24"/>
      <c r="T258" s="24"/>
      <c r="U258" s="28"/>
      <c r="X258" s="26"/>
      <c r="AA258" s="26"/>
      <c r="AD258" s="26"/>
      <c r="AG258" s="28"/>
      <c r="AH258" s="26"/>
      <c r="AI258" s="26"/>
      <c r="AL258" s="25"/>
      <c r="AM258" s="24"/>
      <c r="AN258" s="24"/>
      <c r="AO258" s="25"/>
      <c r="AR258" s="25"/>
      <c r="AU258" s="34"/>
      <c r="AX258" s="34"/>
      <c r="AZ258" s="24"/>
      <c r="BA258" s="25"/>
      <c r="BB258" s="24"/>
      <c r="BC258" s="24"/>
      <c r="BL258" s="24"/>
      <c r="BM258" s="24"/>
      <c r="BN258" s="24"/>
      <c r="BO258" s="24"/>
      <c r="BP258" s="24"/>
      <c r="BQ258" s="24"/>
      <c r="BR258" s="24"/>
      <c r="BS258" s="24"/>
    </row>
    <row r="259" spans="8:71" s="6" customFormat="1" x14ac:dyDescent="0.2">
      <c r="H259" s="26"/>
      <c r="R259" s="24"/>
      <c r="S259" s="24"/>
      <c r="T259" s="24"/>
      <c r="U259" s="28"/>
      <c r="X259" s="26"/>
      <c r="AA259" s="26"/>
      <c r="AD259" s="26"/>
      <c r="AG259" s="28"/>
      <c r="AH259" s="26"/>
      <c r="AI259" s="26"/>
      <c r="AL259" s="25"/>
      <c r="AM259" s="24"/>
      <c r="AN259" s="24"/>
      <c r="AO259" s="25"/>
      <c r="AR259" s="25"/>
      <c r="AU259" s="34"/>
      <c r="AX259" s="34"/>
      <c r="AZ259" s="24"/>
      <c r="BA259" s="25"/>
      <c r="BB259" s="24"/>
      <c r="BC259" s="24"/>
      <c r="BL259" s="24"/>
      <c r="BM259" s="24"/>
      <c r="BN259" s="24"/>
      <c r="BO259" s="24"/>
      <c r="BP259" s="24"/>
      <c r="BQ259" s="24"/>
      <c r="BR259" s="24"/>
      <c r="BS259" s="24"/>
    </row>
    <row r="260" spans="8:71" s="6" customFormat="1" x14ac:dyDescent="0.2">
      <c r="H260" s="26"/>
      <c r="R260" s="24"/>
      <c r="S260" s="24"/>
      <c r="T260" s="24"/>
      <c r="U260" s="28"/>
      <c r="X260" s="26"/>
      <c r="AA260" s="26"/>
      <c r="AD260" s="26"/>
      <c r="AG260" s="28"/>
      <c r="AH260" s="26"/>
      <c r="AI260" s="26"/>
      <c r="AL260" s="25"/>
      <c r="AM260" s="24"/>
      <c r="AN260" s="24"/>
      <c r="AO260" s="25"/>
      <c r="AR260" s="25"/>
      <c r="AU260" s="34"/>
      <c r="AX260" s="34"/>
      <c r="AZ260" s="24"/>
      <c r="BA260" s="25"/>
      <c r="BB260" s="24"/>
      <c r="BC260" s="24"/>
      <c r="BL260" s="24"/>
      <c r="BM260" s="24"/>
      <c r="BN260" s="24"/>
      <c r="BO260" s="24"/>
      <c r="BP260" s="24"/>
      <c r="BQ260" s="24"/>
      <c r="BR260" s="24"/>
      <c r="BS260" s="24"/>
    </row>
    <row r="261" spans="8:71" s="6" customFormat="1" x14ac:dyDescent="0.2">
      <c r="H261" s="26"/>
      <c r="R261" s="24"/>
      <c r="S261" s="24"/>
      <c r="T261" s="24"/>
      <c r="U261" s="28"/>
      <c r="X261" s="26"/>
      <c r="AA261" s="26"/>
      <c r="AD261" s="26"/>
      <c r="AG261" s="28"/>
      <c r="AH261" s="26"/>
      <c r="AI261" s="26"/>
      <c r="AL261" s="25"/>
      <c r="AM261" s="24"/>
      <c r="AN261" s="24"/>
      <c r="AO261" s="25"/>
      <c r="AR261" s="25"/>
      <c r="AU261" s="34"/>
      <c r="AX261" s="34"/>
      <c r="AZ261" s="24"/>
      <c r="BA261" s="25"/>
      <c r="BB261" s="24"/>
      <c r="BC261" s="24"/>
      <c r="BL261" s="24"/>
      <c r="BM261" s="24"/>
      <c r="BN261" s="24"/>
      <c r="BO261" s="24"/>
      <c r="BP261" s="24"/>
      <c r="BQ261" s="24"/>
      <c r="BR261" s="24"/>
      <c r="BS261" s="24"/>
    </row>
    <row r="262" spans="8:71" s="6" customFormat="1" x14ac:dyDescent="0.2">
      <c r="H262" s="26"/>
      <c r="R262" s="24"/>
      <c r="S262" s="24"/>
      <c r="T262" s="24"/>
      <c r="U262" s="28"/>
      <c r="X262" s="26"/>
      <c r="AA262" s="26"/>
      <c r="AD262" s="26"/>
      <c r="AG262" s="28"/>
      <c r="AH262" s="26"/>
      <c r="AI262" s="26"/>
      <c r="AL262" s="25"/>
      <c r="AM262" s="24"/>
      <c r="AN262" s="24"/>
      <c r="AO262" s="25"/>
      <c r="AR262" s="25"/>
      <c r="AU262" s="34"/>
      <c r="AX262" s="34"/>
      <c r="AZ262" s="24"/>
      <c r="BA262" s="25"/>
      <c r="BB262" s="24"/>
      <c r="BC262" s="24"/>
      <c r="BL262" s="24"/>
      <c r="BM262" s="24"/>
      <c r="BN262" s="24"/>
      <c r="BO262" s="24"/>
      <c r="BP262" s="24"/>
      <c r="BQ262" s="24"/>
      <c r="BR262" s="24"/>
      <c r="BS262" s="24"/>
    </row>
    <row r="263" spans="8:71" s="6" customFormat="1" x14ac:dyDescent="0.2">
      <c r="H263" s="26"/>
      <c r="R263" s="24"/>
      <c r="S263" s="24"/>
      <c r="T263" s="24"/>
      <c r="U263" s="28"/>
      <c r="X263" s="26"/>
      <c r="AA263" s="26"/>
      <c r="AD263" s="26"/>
      <c r="AG263" s="28"/>
      <c r="AH263" s="26"/>
      <c r="AI263" s="26"/>
      <c r="AL263" s="25"/>
      <c r="AM263" s="24"/>
      <c r="AN263" s="24"/>
      <c r="AO263" s="25"/>
      <c r="AR263" s="25"/>
      <c r="AU263" s="34"/>
      <c r="AX263" s="34"/>
      <c r="AZ263" s="24"/>
      <c r="BA263" s="25"/>
      <c r="BB263" s="24"/>
      <c r="BC263" s="24"/>
      <c r="BL263" s="24"/>
      <c r="BM263" s="24"/>
      <c r="BN263" s="24"/>
      <c r="BO263" s="24"/>
      <c r="BP263" s="24"/>
      <c r="BQ263" s="24"/>
      <c r="BR263" s="24"/>
      <c r="BS263" s="24"/>
    </row>
    <row r="264" spans="8:71" s="6" customFormat="1" x14ac:dyDescent="0.2">
      <c r="H264" s="26"/>
      <c r="R264" s="24"/>
      <c r="S264" s="24"/>
      <c r="T264" s="24"/>
      <c r="U264" s="28"/>
      <c r="X264" s="26"/>
      <c r="AA264" s="26"/>
      <c r="AD264" s="26"/>
      <c r="AG264" s="28"/>
      <c r="AH264" s="26"/>
      <c r="AI264" s="26"/>
      <c r="AL264" s="25"/>
      <c r="AM264" s="24"/>
      <c r="AN264" s="24"/>
      <c r="AO264" s="25"/>
      <c r="AR264" s="25"/>
      <c r="AU264" s="34"/>
      <c r="AX264" s="34"/>
      <c r="AZ264" s="24"/>
      <c r="BA264" s="25"/>
      <c r="BB264" s="24"/>
      <c r="BC264" s="24"/>
      <c r="BL264" s="24"/>
      <c r="BM264" s="24"/>
      <c r="BN264" s="24"/>
      <c r="BO264" s="24"/>
      <c r="BP264" s="24"/>
      <c r="BQ264" s="24"/>
      <c r="BR264" s="24"/>
      <c r="BS264" s="24"/>
    </row>
    <row r="265" spans="8:71" s="6" customFormat="1" x14ac:dyDescent="0.2">
      <c r="H265" s="26"/>
      <c r="R265" s="24"/>
      <c r="S265" s="24"/>
      <c r="T265" s="24"/>
      <c r="U265" s="28"/>
      <c r="X265" s="26"/>
      <c r="AA265" s="26"/>
      <c r="AD265" s="26"/>
      <c r="AG265" s="28"/>
      <c r="AH265" s="26"/>
      <c r="AI265" s="26"/>
      <c r="AL265" s="25"/>
      <c r="AM265" s="24"/>
      <c r="AN265" s="24"/>
      <c r="AO265" s="25"/>
      <c r="AR265" s="25"/>
      <c r="AU265" s="34"/>
      <c r="AX265" s="34"/>
      <c r="AZ265" s="24"/>
      <c r="BA265" s="25"/>
      <c r="BB265" s="24"/>
      <c r="BC265" s="24"/>
      <c r="BL265" s="24"/>
      <c r="BM265" s="24"/>
      <c r="BN265" s="24"/>
      <c r="BO265" s="24"/>
      <c r="BP265" s="24"/>
      <c r="BQ265" s="24"/>
      <c r="BR265" s="24"/>
      <c r="BS265" s="24"/>
    </row>
    <row r="266" spans="8:71" s="6" customFormat="1" x14ac:dyDescent="0.2">
      <c r="H266" s="26"/>
      <c r="R266" s="24"/>
      <c r="S266" s="24"/>
      <c r="T266" s="24"/>
      <c r="U266" s="28"/>
      <c r="X266" s="26"/>
      <c r="AA266" s="26"/>
      <c r="AD266" s="26"/>
      <c r="AG266" s="28"/>
      <c r="AH266" s="26"/>
      <c r="AI266" s="26"/>
      <c r="AL266" s="25"/>
      <c r="AM266" s="24"/>
      <c r="AN266" s="24"/>
      <c r="AO266" s="25"/>
      <c r="AR266" s="25"/>
      <c r="AU266" s="34"/>
      <c r="AX266" s="34"/>
      <c r="AZ266" s="24"/>
      <c r="BA266" s="25"/>
      <c r="BB266" s="24"/>
      <c r="BC266" s="24"/>
      <c r="BL266" s="24"/>
      <c r="BM266" s="24"/>
      <c r="BN266" s="24"/>
      <c r="BO266" s="24"/>
      <c r="BP266" s="24"/>
      <c r="BQ266" s="24"/>
      <c r="BR266" s="24"/>
      <c r="BS266" s="24"/>
    </row>
    <row r="267" spans="8:71" s="6" customFormat="1" x14ac:dyDescent="0.2">
      <c r="H267" s="26"/>
      <c r="R267" s="24"/>
      <c r="S267" s="24"/>
      <c r="T267" s="24"/>
      <c r="U267" s="28"/>
      <c r="X267" s="26"/>
      <c r="AA267" s="26"/>
      <c r="AD267" s="26"/>
      <c r="AG267" s="28"/>
      <c r="AH267" s="26"/>
      <c r="AI267" s="26"/>
      <c r="AL267" s="25"/>
      <c r="AM267" s="24"/>
      <c r="AN267" s="24"/>
      <c r="AO267" s="25"/>
      <c r="AR267" s="25"/>
      <c r="AU267" s="34"/>
      <c r="AX267" s="34"/>
      <c r="AZ267" s="24"/>
      <c r="BA267" s="25"/>
      <c r="BB267" s="24"/>
      <c r="BC267" s="24"/>
      <c r="BL267" s="24"/>
      <c r="BM267" s="24"/>
      <c r="BN267" s="24"/>
      <c r="BO267" s="24"/>
      <c r="BP267" s="24"/>
      <c r="BQ267" s="24"/>
      <c r="BR267" s="24"/>
      <c r="BS267" s="24"/>
    </row>
    <row r="268" spans="8:71" s="6" customFormat="1" x14ac:dyDescent="0.2">
      <c r="H268" s="26"/>
      <c r="R268" s="24"/>
      <c r="S268" s="24"/>
      <c r="T268" s="24"/>
      <c r="U268" s="28"/>
      <c r="X268" s="26"/>
      <c r="AA268" s="26"/>
      <c r="AD268" s="26"/>
      <c r="AG268" s="28"/>
      <c r="AH268" s="26"/>
      <c r="AI268" s="26"/>
      <c r="AL268" s="25"/>
      <c r="AM268" s="24"/>
      <c r="AN268" s="24"/>
      <c r="AO268" s="25"/>
      <c r="AR268" s="25"/>
      <c r="AU268" s="34"/>
      <c r="AX268" s="34"/>
      <c r="AZ268" s="24"/>
      <c r="BA268" s="25"/>
      <c r="BB268" s="24"/>
      <c r="BC268" s="24"/>
      <c r="BL268" s="24"/>
      <c r="BM268" s="24"/>
      <c r="BN268" s="24"/>
      <c r="BO268" s="24"/>
      <c r="BP268" s="24"/>
      <c r="BQ268" s="24"/>
      <c r="BR268" s="24"/>
      <c r="BS268" s="24"/>
    </row>
    <row r="269" spans="8:71" s="6" customFormat="1" x14ac:dyDescent="0.2">
      <c r="H269" s="26"/>
      <c r="R269" s="24"/>
      <c r="S269" s="24"/>
      <c r="T269" s="24"/>
      <c r="U269" s="28"/>
      <c r="X269" s="26"/>
      <c r="AA269" s="26"/>
      <c r="AD269" s="26"/>
      <c r="AG269" s="28"/>
      <c r="AH269" s="26"/>
      <c r="AI269" s="26"/>
      <c r="AL269" s="25"/>
      <c r="AM269" s="24"/>
      <c r="AN269" s="24"/>
      <c r="AO269" s="25"/>
      <c r="AR269" s="25"/>
      <c r="AU269" s="34"/>
      <c r="AX269" s="34"/>
      <c r="AZ269" s="24"/>
      <c r="BA269" s="25"/>
      <c r="BB269" s="24"/>
      <c r="BC269" s="24"/>
      <c r="BL269" s="24"/>
      <c r="BM269" s="24"/>
      <c r="BN269" s="24"/>
      <c r="BO269" s="24"/>
      <c r="BP269" s="24"/>
      <c r="BQ269" s="24"/>
      <c r="BR269" s="24"/>
      <c r="BS269" s="24"/>
    </row>
    <row r="270" spans="8:71" s="6" customFormat="1" x14ac:dyDescent="0.2">
      <c r="H270" s="26"/>
      <c r="R270" s="24"/>
      <c r="S270" s="24"/>
      <c r="T270" s="24"/>
      <c r="U270" s="28"/>
      <c r="X270" s="26"/>
      <c r="AA270" s="26"/>
      <c r="AD270" s="26"/>
      <c r="AG270" s="28"/>
      <c r="AH270" s="26"/>
      <c r="AI270" s="26"/>
      <c r="AL270" s="25"/>
      <c r="AM270" s="24"/>
      <c r="AN270" s="24"/>
      <c r="AO270" s="25"/>
      <c r="AR270" s="25"/>
      <c r="AU270" s="34"/>
      <c r="AX270" s="34"/>
      <c r="AZ270" s="24"/>
      <c r="BA270" s="25"/>
      <c r="BB270" s="24"/>
      <c r="BC270" s="24"/>
      <c r="BL270" s="24"/>
      <c r="BM270" s="24"/>
      <c r="BN270" s="24"/>
      <c r="BO270" s="24"/>
      <c r="BP270" s="24"/>
      <c r="BQ270" s="24"/>
      <c r="BR270" s="24"/>
      <c r="BS270" s="24"/>
    </row>
    <row r="271" spans="8:71" s="6" customFormat="1" x14ac:dyDescent="0.2">
      <c r="H271" s="26"/>
      <c r="R271" s="24"/>
      <c r="S271" s="24"/>
      <c r="T271" s="24"/>
      <c r="U271" s="28"/>
      <c r="X271" s="26"/>
      <c r="AA271" s="26"/>
      <c r="AD271" s="26"/>
      <c r="AG271" s="28"/>
      <c r="AH271" s="26"/>
      <c r="AI271" s="26"/>
      <c r="AL271" s="25"/>
      <c r="AM271" s="24"/>
      <c r="AN271" s="24"/>
      <c r="AO271" s="25"/>
      <c r="AR271" s="25"/>
      <c r="AU271" s="34"/>
      <c r="AX271" s="34"/>
      <c r="AZ271" s="24"/>
      <c r="BA271" s="25"/>
      <c r="BB271" s="24"/>
      <c r="BC271" s="24"/>
      <c r="BL271" s="24"/>
      <c r="BM271" s="24"/>
      <c r="BN271" s="24"/>
      <c r="BO271" s="24"/>
      <c r="BP271" s="24"/>
      <c r="BQ271" s="24"/>
      <c r="BR271" s="24"/>
      <c r="BS271" s="24"/>
    </row>
    <row r="272" spans="8:71" s="6" customFormat="1" x14ac:dyDescent="0.2">
      <c r="H272" s="26"/>
      <c r="R272" s="24"/>
      <c r="S272" s="24"/>
      <c r="T272" s="24"/>
      <c r="U272" s="28"/>
      <c r="X272" s="26"/>
      <c r="AA272" s="26"/>
      <c r="AD272" s="26"/>
      <c r="AG272" s="28"/>
      <c r="AH272" s="26"/>
      <c r="AI272" s="26"/>
      <c r="AL272" s="25"/>
      <c r="AM272" s="24"/>
      <c r="AN272" s="24"/>
      <c r="AO272" s="25"/>
      <c r="AR272" s="25"/>
      <c r="AU272" s="34"/>
      <c r="AX272" s="34"/>
      <c r="AZ272" s="24"/>
      <c r="BA272" s="25"/>
      <c r="BB272" s="24"/>
      <c r="BC272" s="24"/>
      <c r="BL272" s="24"/>
      <c r="BM272" s="24"/>
      <c r="BN272" s="24"/>
      <c r="BO272" s="24"/>
      <c r="BP272" s="24"/>
      <c r="BQ272" s="24"/>
      <c r="BR272" s="24"/>
      <c r="BS272" s="24"/>
    </row>
    <row r="273" spans="8:71" s="6" customFormat="1" x14ac:dyDescent="0.2">
      <c r="H273" s="26"/>
      <c r="R273" s="24"/>
      <c r="S273" s="24"/>
      <c r="T273" s="24"/>
      <c r="U273" s="28"/>
      <c r="X273" s="26"/>
      <c r="AA273" s="26"/>
      <c r="AD273" s="26"/>
      <c r="AG273" s="28"/>
      <c r="AH273" s="26"/>
      <c r="AI273" s="26"/>
      <c r="AL273" s="25"/>
      <c r="AM273" s="24"/>
      <c r="AN273" s="24"/>
      <c r="AO273" s="25"/>
      <c r="AR273" s="25"/>
      <c r="AU273" s="34"/>
      <c r="AX273" s="34"/>
      <c r="AZ273" s="24"/>
      <c r="BA273" s="25"/>
      <c r="BB273" s="24"/>
      <c r="BC273" s="24"/>
      <c r="BL273" s="24"/>
      <c r="BM273" s="24"/>
      <c r="BN273" s="24"/>
      <c r="BO273" s="24"/>
      <c r="BP273" s="24"/>
      <c r="BQ273" s="24"/>
      <c r="BR273" s="24"/>
      <c r="BS273" s="24"/>
    </row>
    <row r="274" spans="8:71" s="6" customFormat="1" x14ac:dyDescent="0.2">
      <c r="H274" s="26"/>
      <c r="R274" s="24"/>
      <c r="S274" s="24"/>
      <c r="T274" s="24"/>
      <c r="U274" s="28"/>
      <c r="X274" s="26"/>
      <c r="AA274" s="26"/>
      <c r="AD274" s="26"/>
      <c r="AG274" s="28"/>
      <c r="AH274" s="26"/>
      <c r="AI274" s="26"/>
      <c r="AL274" s="25"/>
      <c r="AM274" s="24"/>
      <c r="AN274" s="24"/>
      <c r="AO274" s="25"/>
      <c r="AR274" s="25"/>
      <c r="AU274" s="34"/>
      <c r="AX274" s="34"/>
      <c r="AZ274" s="24"/>
      <c r="BA274" s="25"/>
      <c r="BB274" s="24"/>
      <c r="BC274" s="24"/>
      <c r="BL274" s="24"/>
      <c r="BM274" s="24"/>
      <c r="BN274" s="24"/>
      <c r="BO274" s="24"/>
      <c r="BP274" s="24"/>
      <c r="BQ274" s="24"/>
      <c r="BR274" s="24"/>
      <c r="BS274" s="24"/>
    </row>
    <row r="275" spans="8:71" s="6" customFormat="1" x14ac:dyDescent="0.2">
      <c r="H275" s="26"/>
      <c r="R275" s="24"/>
      <c r="S275" s="24"/>
      <c r="T275" s="24"/>
      <c r="U275" s="28"/>
      <c r="X275" s="26"/>
      <c r="AA275" s="26"/>
      <c r="AD275" s="26"/>
      <c r="AG275" s="28"/>
      <c r="AH275" s="26"/>
      <c r="AI275" s="26"/>
      <c r="AL275" s="25"/>
      <c r="AM275" s="24"/>
      <c r="AN275" s="24"/>
      <c r="AO275" s="25"/>
      <c r="AR275" s="25"/>
      <c r="AU275" s="34"/>
      <c r="AX275" s="34"/>
      <c r="AZ275" s="24"/>
      <c r="BA275" s="25"/>
      <c r="BB275" s="24"/>
      <c r="BC275" s="24"/>
      <c r="BL275" s="24"/>
      <c r="BM275" s="24"/>
      <c r="BN275" s="24"/>
      <c r="BO275" s="24"/>
      <c r="BP275" s="24"/>
      <c r="BQ275" s="24"/>
      <c r="BR275" s="24"/>
      <c r="BS275" s="24"/>
    </row>
    <row r="276" spans="8:71" s="6" customFormat="1" x14ac:dyDescent="0.2">
      <c r="H276" s="26"/>
      <c r="R276" s="24"/>
      <c r="S276" s="24"/>
      <c r="T276" s="24"/>
      <c r="U276" s="28"/>
      <c r="X276" s="26"/>
      <c r="AA276" s="26"/>
      <c r="AD276" s="26"/>
      <c r="AG276" s="28"/>
      <c r="AH276" s="26"/>
      <c r="AI276" s="26"/>
      <c r="AL276" s="25"/>
      <c r="AM276" s="24"/>
      <c r="AN276" s="24"/>
      <c r="AO276" s="25"/>
      <c r="AR276" s="25"/>
      <c r="AU276" s="34"/>
      <c r="AX276" s="34"/>
      <c r="AZ276" s="24"/>
      <c r="BA276" s="25"/>
      <c r="BB276" s="24"/>
      <c r="BC276" s="24"/>
      <c r="BL276" s="24"/>
      <c r="BM276" s="24"/>
      <c r="BN276" s="24"/>
      <c r="BO276" s="24"/>
      <c r="BP276" s="24"/>
      <c r="BQ276" s="24"/>
      <c r="BR276" s="24"/>
      <c r="BS276" s="24"/>
    </row>
    <row r="277" spans="8:71" s="6" customFormat="1" x14ac:dyDescent="0.2">
      <c r="H277" s="26"/>
      <c r="R277" s="24"/>
      <c r="S277" s="24"/>
      <c r="T277" s="24"/>
      <c r="U277" s="28"/>
      <c r="X277" s="26"/>
      <c r="AA277" s="26"/>
      <c r="AD277" s="26"/>
      <c r="AG277" s="28"/>
      <c r="AH277" s="26"/>
      <c r="AI277" s="26"/>
      <c r="AL277" s="25"/>
      <c r="AM277" s="24"/>
      <c r="AN277" s="24"/>
      <c r="AO277" s="25"/>
      <c r="AR277" s="25"/>
      <c r="AU277" s="34"/>
      <c r="AX277" s="34"/>
      <c r="AZ277" s="24"/>
      <c r="BA277" s="25"/>
      <c r="BB277" s="24"/>
      <c r="BC277" s="24"/>
      <c r="BL277" s="24"/>
      <c r="BM277" s="24"/>
      <c r="BN277" s="24"/>
      <c r="BO277" s="24"/>
      <c r="BP277" s="24"/>
      <c r="BQ277" s="24"/>
      <c r="BR277" s="24"/>
      <c r="BS277" s="24"/>
    </row>
    <row r="278" spans="8:71" s="6" customFormat="1" x14ac:dyDescent="0.2">
      <c r="H278" s="26"/>
      <c r="R278" s="24"/>
      <c r="S278" s="24"/>
      <c r="T278" s="24"/>
      <c r="U278" s="28"/>
      <c r="X278" s="26"/>
      <c r="AA278" s="26"/>
      <c r="AD278" s="26"/>
      <c r="AG278" s="28"/>
      <c r="AH278" s="26"/>
      <c r="AI278" s="26"/>
      <c r="AL278" s="25"/>
      <c r="AM278" s="24"/>
      <c r="AN278" s="24"/>
      <c r="AO278" s="25"/>
      <c r="AR278" s="25"/>
      <c r="AU278" s="34"/>
      <c r="AX278" s="34"/>
      <c r="AZ278" s="24"/>
      <c r="BA278" s="25"/>
      <c r="BB278" s="24"/>
      <c r="BC278" s="24"/>
      <c r="BL278" s="24"/>
      <c r="BM278" s="24"/>
      <c r="BN278" s="24"/>
      <c r="BO278" s="24"/>
      <c r="BP278" s="24"/>
      <c r="BQ278" s="24"/>
      <c r="BR278" s="24"/>
      <c r="BS278" s="24"/>
    </row>
    <row r="279" spans="8:71" s="6" customFormat="1" x14ac:dyDescent="0.2">
      <c r="H279" s="26"/>
      <c r="R279" s="24"/>
      <c r="S279" s="24"/>
      <c r="T279" s="24"/>
      <c r="U279" s="28"/>
      <c r="X279" s="26"/>
      <c r="AA279" s="26"/>
      <c r="AD279" s="26"/>
      <c r="AG279" s="28"/>
      <c r="AH279" s="26"/>
      <c r="AI279" s="26"/>
      <c r="AL279" s="25"/>
      <c r="AM279" s="24"/>
      <c r="AN279" s="24"/>
      <c r="AO279" s="25"/>
      <c r="AR279" s="25"/>
      <c r="AU279" s="34"/>
      <c r="AX279" s="34"/>
      <c r="AZ279" s="24"/>
      <c r="BA279" s="25"/>
      <c r="BB279" s="24"/>
      <c r="BC279" s="24"/>
      <c r="BL279" s="24"/>
      <c r="BM279" s="24"/>
      <c r="BN279" s="24"/>
      <c r="BO279" s="24"/>
      <c r="BP279" s="24"/>
      <c r="BQ279" s="24"/>
      <c r="BR279" s="24"/>
      <c r="BS279" s="24"/>
    </row>
    <row r="280" spans="8:71" s="6" customFormat="1" x14ac:dyDescent="0.2">
      <c r="H280" s="26"/>
      <c r="R280" s="24"/>
      <c r="S280" s="24"/>
      <c r="T280" s="24"/>
      <c r="U280" s="28"/>
      <c r="X280" s="26"/>
      <c r="AA280" s="26"/>
      <c r="AD280" s="26"/>
      <c r="AG280" s="28"/>
      <c r="AH280" s="26"/>
      <c r="AI280" s="26"/>
      <c r="AL280" s="25"/>
      <c r="AM280" s="24"/>
      <c r="AN280" s="24"/>
      <c r="AO280" s="25"/>
      <c r="AR280" s="25"/>
      <c r="AU280" s="34"/>
      <c r="AX280" s="34"/>
      <c r="AZ280" s="24"/>
      <c r="BA280" s="25"/>
      <c r="BB280" s="24"/>
      <c r="BC280" s="24"/>
      <c r="BL280" s="24"/>
      <c r="BM280" s="24"/>
      <c r="BN280" s="24"/>
      <c r="BO280" s="24"/>
      <c r="BP280" s="24"/>
      <c r="BQ280" s="24"/>
      <c r="BR280" s="24"/>
      <c r="BS280" s="24"/>
    </row>
    <row r="281" spans="8:71" s="6" customFormat="1" x14ac:dyDescent="0.2">
      <c r="H281" s="26"/>
      <c r="R281" s="24"/>
      <c r="S281" s="24"/>
      <c r="T281" s="24"/>
      <c r="U281" s="28"/>
      <c r="X281" s="26"/>
      <c r="AA281" s="26"/>
      <c r="AD281" s="26"/>
      <c r="AG281" s="28"/>
      <c r="AH281" s="26"/>
      <c r="AI281" s="26"/>
      <c r="AL281" s="25"/>
      <c r="AM281" s="24"/>
      <c r="AN281" s="24"/>
      <c r="AO281" s="25"/>
      <c r="AR281" s="25"/>
      <c r="AU281" s="34"/>
      <c r="AX281" s="34"/>
      <c r="AZ281" s="24"/>
      <c r="BA281" s="25"/>
      <c r="BB281" s="24"/>
      <c r="BC281" s="24"/>
      <c r="BL281" s="24"/>
      <c r="BM281" s="24"/>
      <c r="BN281" s="24"/>
      <c r="BO281" s="24"/>
      <c r="BP281" s="24"/>
      <c r="BQ281" s="24"/>
      <c r="BR281" s="24"/>
      <c r="BS281" s="24"/>
    </row>
    <row r="282" spans="8:71" s="6" customFormat="1" x14ac:dyDescent="0.2">
      <c r="H282" s="26"/>
      <c r="R282" s="24"/>
      <c r="S282" s="24"/>
      <c r="T282" s="24"/>
      <c r="U282" s="28"/>
      <c r="X282" s="26"/>
      <c r="AA282" s="26"/>
      <c r="AD282" s="26"/>
      <c r="AG282" s="28"/>
      <c r="AH282" s="26"/>
      <c r="AI282" s="26"/>
      <c r="AL282" s="25"/>
      <c r="AM282" s="24"/>
      <c r="AN282" s="24"/>
      <c r="AO282" s="25"/>
      <c r="AR282" s="25"/>
      <c r="AU282" s="34"/>
      <c r="AX282" s="34"/>
      <c r="AZ282" s="24"/>
      <c r="BA282" s="25"/>
      <c r="BB282" s="24"/>
      <c r="BC282" s="24"/>
      <c r="BL282" s="24"/>
      <c r="BM282" s="24"/>
      <c r="BN282" s="24"/>
      <c r="BO282" s="24"/>
      <c r="BP282" s="24"/>
      <c r="BQ282" s="24"/>
      <c r="BR282" s="24"/>
      <c r="BS282" s="24"/>
    </row>
    <row r="283" spans="8:71" s="6" customFormat="1" x14ac:dyDescent="0.2">
      <c r="H283" s="26"/>
      <c r="R283" s="24"/>
      <c r="S283" s="24"/>
      <c r="T283" s="24"/>
      <c r="U283" s="28"/>
      <c r="X283" s="26"/>
      <c r="AA283" s="26"/>
      <c r="AD283" s="26"/>
      <c r="AG283" s="28"/>
      <c r="AH283" s="26"/>
      <c r="AI283" s="26"/>
      <c r="AL283" s="25"/>
      <c r="AM283" s="24"/>
      <c r="AN283" s="24"/>
      <c r="AO283" s="25"/>
      <c r="AR283" s="25"/>
      <c r="AU283" s="34"/>
      <c r="AX283" s="34"/>
      <c r="AZ283" s="24"/>
      <c r="BA283" s="25"/>
      <c r="BB283" s="24"/>
      <c r="BC283" s="24"/>
      <c r="BL283" s="24"/>
      <c r="BM283" s="24"/>
      <c r="BN283" s="24"/>
      <c r="BO283" s="24"/>
      <c r="BP283" s="24"/>
      <c r="BQ283" s="24"/>
      <c r="BR283" s="24"/>
      <c r="BS283" s="24"/>
    </row>
    <row r="284" spans="8:71" s="6" customFormat="1" x14ac:dyDescent="0.2">
      <c r="H284" s="26"/>
      <c r="R284" s="24"/>
      <c r="S284" s="24"/>
      <c r="T284" s="24"/>
      <c r="U284" s="28"/>
      <c r="X284" s="26"/>
      <c r="AA284" s="26"/>
      <c r="AD284" s="26"/>
      <c r="AG284" s="28"/>
      <c r="AH284" s="26"/>
      <c r="AI284" s="26"/>
      <c r="AL284" s="25"/>
      <c r="AM284" s="24"/>
      <c r="AN284" s="24"/>
      <c r="AO284" s="25"/>
      <c r="AR284" s="25"/>
      <c r="AU284" s="34"/>
      <c r="AX284" s="34"/>
      <c r="AZ284" s="24"/>
      <c r="BA284" s="25"/>
      <c r="BB284" s="24"/>
      <c r="BC284" s="24"/>
      <c r="BL284" s="24"/>
      <c r="BM284" s="24"/>
      <c r="BN284" s="24"/>
      <c r="BO284" s="24"/>
      <c r="BP284" s="24"/>
      <c r="BQ284" s="24"/>
      <c r="BR284" s="24"/>
      <c r="BS284" s="24"/>
    </row>
    <row r="285" spans="8:71" s="6" customFormat="1" x14ac:dyDescent="0.2">
      <c r="H285" s="26"/>
      <c r="R285" s="24"/>
      <c r="S285" s="24"/>
      <c r="T285" s="24"/>
      <c r="U285" s="28"/>
      <c r="X285" s="26"/>
      <c r="AA285" s="26"/>
      <c r="AD285" s="26"/>
      <c r="AG285" s="28"/>
      <c r="AH285" s="26"/>
      <c r="AI285" s="26"/>
      <c r="AL285" s="25"/>
      <c r="AM285" s="24"/>
      <c r="AN285" s="24"/>
      <c r="AO285" s="25"/>
      <c r="AR285" s="25"/>
      <c r="AU285" s="34"/>
      <c r="AX285" s="34"/>
      <c r="AZ285" s="24"/>
      <c r="BA285" s="25"/>
      <c r="BB285" s="24"/>
      <c r="BC285" s="24"/>
      <c r="BL285" s="24"/>
      <c r="BM285" s="24"/>
      <c r="BN285" s="24"/>
      <c r="BO285" s="24"/>
      <c r="BP285" s="24"/>
      <c r="BQ285" s="24"/>
      <c r="BR285" s="24"/>
      <c r="BS285" s="24"/>
    </row>
    <row r="286" spans="8:71" s="6" customFormat="1" x14ac:dyDescent="0.2">
      <c r="H286" s="26"/>
      <c r="R286" s="24"/>
      <c r="S286" s="24"/>
      <c r="T286" s="24"/>
      <c r="U286" s="28"/>
      <c r="X286" s="26"/>
      <c r="AA286" s="26"/>
      <c r="AD286" s="26"/>
      <c r="AG286" s="28"/>
      <c r="AH286" s="26"/>
      <c r="AI286" s="26"/>
      <c r="AL286" s="25"/>
      <c r="AM286" s="24"/>
      <c r="AN286" s="24"/>
      <c r="AO286" s="25"/>
      <c r="AR286" s="25"/>
      <c r="AU286" s="34"/>
      <c r="AX286" s="34"/>
      <c r="AZ286" s="24"/>
      <c r="BA286" s="25"/>
      <c r="BB286" s="24"/>
      <c r="BC286" s="24"/>
      <c r="BL286" s="24"/>
      <c r="BM286" s="24"/>
      <c r="BN286" s="24"/>
      <c r="BO286" s="24"/>
      <c r="BP286" s="24"/>
      <c r="BQ286" s="24"/>
      <c r="BR286" s="24"/>
      <c r="BS286" s="24"/>
    </row>
    <row r="287" spans="8:71" s="6" customFormat="1" x14ac:dyDescent="0.2">
      <c r="H287" s="26"/>
      <c r="R287" s="24"/>
      <c r="S287" s="24"/>
      <c r="T287" s="24"/>
      <c r="U287" s="28"/>
      <c r="X287" s="26"/>
      <c r="AA287" s="26"/>
      <c r="AD287" s="26"/>
      <c r="AG287" s="28"/>
      <c r="AH287" s="26"/>
      <c r="AI287" s="26"/>
      <c r="AL287" s="25"/>
      <c r="AM287" s="24"/>
      <c r="AN287" s="24"/>
      <c r="AO287" s="25"/>
      <c r="AR287" s="25"/>
      <c r="AU287" s="34"/>
      <c r="AX287" s="34"/>
      <c r="AZ287" s="24"/>
      <c r="BA287" s="25"/>
      <c r="BB287" s="24"/>
      <c r="BC287" s="24"/>
      <c r="BL287" s="24"/>
      <c r="BM287" s="24"/>
      <c r="BN287" s="24"/>
      <c r="BO287" s="24"/>
      <c r="BP287" s="24"/>
      <c r="BQ287" s="24"/>
      <c r="BR287" s="24"/>
      <c r="BS287" s="24"/>
    </row>
    <row r="288" spans="8:71" s="6" customFormat="1" x14ac:dyDescent="0.2">
      <c r="H288" s="26"/>
      <c r="R288" s="24"/>
      <c r="S288" s="24"/>
      <c r="T288" s="24"/>
      <c r="U288" s="28"/>
      <c r="X288" s="26"/>
      <c r="AA288" s="26"/>
      <c r="AD288" s="26"/>
      <c r="AG288" s="28"/>
      <c r="AH288" s="26"/>
      <c r="AI288" s="26"/>
      <c r="AL288" s="25"/>
      <c r="AM288" s="24"/>
      <c r="AN288" s="24"/>
      <c r="AO288" s="25"/>
      <c r="AR288" s="25"/>
      <c r="AU288" s="34"/>
      <c r="AX288" s="34"/>
      <c r="AZ288" s="24"/>
      <c r="BA288" s="25"/>
      <c r="BB288" s="24"/>
      <c r="BC288" s="24"/>
      <c r="BL288" s="24"/>
      <c r="BM288" s="24"/>
      <c r="BN288" s="24"/>
      <c r="BO288" s="24"/>
      <c r="BP288" s="24"/>
      <c r="BQ288" s="24"/>
      <c r="BR288" s="24"/>
      <c r="BS288" s="24"/>
    </row>
    <row r="289" spans="8:71" s="6" customFormat="1" x14ac:dyDescent="0.2">
      <c r="H289" s="26"/>
      <c r="R289" s="24"/>
      <c r="S289" s="24"/>
      <c r="T289" s="24"/>
      <c r="U289" s="28"/>
      <c r="X289" s="26"/>
      <c r="AA289" s="26"/>
      <c r="AD289" s="26"/>
      <c r="AG289" s="28"/>
      <c r="AH289" s="26"/>
      <c r="AI289" s="26"/>
      <c r="AL289" s="25"/>
      <c r="AM289" s="24"/>
      <c r="AN289" s="24"/>
      <c r="AO289" s="25"/>
      <c r="AR289" s="25"/>
      <c r="AU289" s="34"/>
      <c r="AX289" s="34"/>
      <c r="AZ289" s="24"/>
      <c r="BA289" s="25"/>
      <c r="BB289" s="24"/>
      <c r="BC289" s="24"/>
      <c r="BL289" s="24"/>
      <c r="BM289" s="24"/>
      <c r="BN289" s="24"/>
      <c r="BO289" s="24"/>
      <c r="BP289" s="24"/>
      <c r="BQ289" s="24"/>
      <c r="BR289" s="24"/>
      <c r="BS289" s="24"/>
    </row>
    <row r="290" spans="8:71" s="6" customFormat="1" x14ac:dyDescent="0.2">
      <c r="H290" s="26"/>
      <c r="R290" s="24"/>
      <c r="S290" s="24"/>
      <c r="T290" s="24"/>
      <c r="U290" s="28"/>
      <c r="X290" s="26"/>
      <c r="AA290" s="26"/>
      <c r="AD290" s="26"/>
      <c r="AG290" s="28"/>
      <c r="AH290" s="26"/>
      <c r="AI290" s="26"/>
      <c r="AL290" s="25"/>
      <c r="AM290" s="24"/>
      <c r="AN290" s="24"/>
      <c r="AO290" s="25"/>
      <c r="AR290" s="25"/>
      <c r="AU290" s="34"/>
      <c r="AX290" s="34"/>
      <c r="AZ290" s="24"/>
      <c r="BA290" s="25"/>
      <c r="BB290" s="24"/>
      <c r="BC290" s="24"/>
      <c r="BL290" s="24"/>
      <c r="BM290" s="24"/>
      <c r="BN290" s="24"/>
      <c r="BO290" s="24"/>
      <c r="BP290" s="24"/>
      <c r="BQ290" s="24"/>
      <c r="BR290" s="24"/>
      <c r="BS290" s="24"/>
    </row>
    <row r="291" spans="8:71" s="6" customFormat="1" x14ac:dyDescent="0.2">
      <c r="H291" s="26"/>
      <c r="R291" s="24"/>
      <c r="S291" s="24"/>
      <c r="T291" s="24"/>
      <c r="U291" s="28"/>
      <c r="X291" s="26"/>
      <c r="AA291" s="26"/>
      <c r="AD291" s="26"/>
      <c r="AG291" s="28"/>
      <c r="AH291" s="26"/>
      <c r="AI291" s="26"/>
      <c r="AL291" s="25"/>
      <c r="AM291" s="24"/>
      <c r="AN291" s="24"/>
      <c r="AO291" s="25"/>
      <c r="AR291" s="25"/>
      <c r="AU291" s="34"/>
      <c r="AX291" s="34"/>
      <c r="AZ291" s="24"/>
      <c r="BA291" s="25"/>
      <c r="BB291" s="24"/>
      <c r="BC291" s="24"/>
      <c r="BL291" s="24"/>
      <c r="BM291" s="24"/>
      <c r="BN291" s="24"/>
      <c r="BO291" s="24"/>
      <c r="BP291" s="24"/>
      <c r="BQ291" s="24"/>
      <c r="BR291" s="24"/>
      <c r="BS291" s="24"/>
    </row>
    <row r="292" spans="8:71" s="6" customFormat="1" x14ac:dyDescent="0.2">
      <c r="H292" s="26"/>
      <c r="R292" s="24"/>
      <c r="S292" s="24"/>
      <c r="T292" s="24"/>
      <c r="U292" s="28"/>
      <c r="X292" s="26"/>
      <c r="AA292" s="26"/>
      <c r="AD292" s="26"/>
      <c r="AG292" s="28"/>
      <c r="AH292" s="26"/>
      <c r="AI292" s="26"/>
      <c r="AL292" s="25"/>
      <c r="AM292" s="24"/>
      <c r="AN292" s="24"/>
      <c r="AO292" s="25"/>
      <c r="AR292" s="25"/>
      <c r="AU292" s="34"/>
      <c r="AX292" s="34"/>
      <c r="AZ292" s="24"/>
      <c r="BA292" s="25"/>
      <c r="BB292" s="24"/>
      <c r="BC292" s="24"/>
      <c r="BL292" s="24"/>
      <c r="BM292" s="24"/>
      <c r="BN292" s="24"/>
      <c r="BO292" s="24"/>
      <c r="BP292" s="24"/>
      <c r="BQ292" s="24"/>
      <c r="BR292" s="24"/>
      <c r="BS292" s="24"/>
    </row>
    <row r="293" spans="8:71" s="6" customFormat="1" x14ac:dyDescent="0.2">
      <c r="H293" s="26"/>
      <c r="R293" s="24"/>
      <c r="S293" s="24"/>
      <c r="T293" s="24"/>
      <c r="U293" s="28"/>
      <c r="X293" s="26"/>
      <c r="AA293" s="26"/>
      <c r="AD293" s="26"/>
      <c r="AG293" s="28"/>
      <c r="AH293" s="26"/>
      <c r="AI293" s="26"/>
      <c r="AL293" s="25"/>
      <c r="AM293" s="24"/>
      <c r="AN293" s="24"/>
      <c r="AO293" s="25"/>
      <c r="AR293" s="25"/>
      <c r="AU293" s="34"/>
      <c r="AX293" s="34"/>
      <c r="AZ293" s="24"/>
      <c r="BA293" s="25"/>
      <c r="BB293" s="24"/>
      <c r="BC293" s="24"/>
      <c r="BL293" s="24"/>
      <c r="BM293" s="24"/>
      <c r="BN293" s="24"/>
      <c r="BO293" s="24"/>
      <c r="BP293" s="24"/>
      <c r="BQ293" s="24"/>
      <c r="BR293" s="24"/>
      <c r="BS293" s="24"/>
    </row>
    <row r="294" spans="8:71" s="6" customFormat="1" x14ac:dyDescent="0.2">
      <c r="H294" s="26"/>
      <c r="R294" s="24"/>
      <c r="S294" s="24"/>
      <c r="T294" s="24"/>
      <c r="U294" s="28"/>
      <c r="X294" s="26"/>
      <c r="AA294" s="26"/>
      <c r="AD294" s="26"/>
      <c r="AG294" s="28"/>
      <c r="AH294" s="26"/>
      <c r="AI294" s="26"/>
      <c r="AL294" s="25"/>
      <c r="AM294" s="24"/>
      <c r="AN294" s="24"/>
      <c r="AO294" s="25"/>
      <c r="AR294" s="25"/>
      <c r="AU294" s="34"/>
      <c r="AX294" s="34"/>
      <c r="AZ294" s="24"/>
      <c r="BA294" s="25"/>
      <c r="BB294" s="24"/>
      <c r="BC294" s="24"/>
      <c r="BL294" s="24"/>
      <c r="BM294" s="24"/>
      <c r="BN294" s="24"/>
      <c r="BO294" s="24"/>
      <c r="BP294" s="24"/>
      <c r="BQ294" s="24"/>
      <c r="BR294" s="24"/>
      <c r="BS294" s="24"/>
    </row>
    <row r="295" spans="8:71" s="6" customFormat="1" x14ac:dyDescent="0.2">
      <c r="H295" s="26"/>
      <c r="R295" s="24"/>
      <c r="S295" s="24"/>
      <c r="T295" s="24"/>
      <c r="U295" s="28"/>
      <c r="X295" s="26"/>
      <c r="AA295" s="26"/>
      <c r="AD295" s="26"/>
      <c r="AG295" s="28"/>
      <c r="AH295" s="26"/>
      <c r="AI295" s="26"/>
      <c r="AL295" s="25"/>
      <c r="AM295" s="24"/>
      <c r="AN295" s="24"/>
      <c r="AO295" s="25"/>
      <c r="AR295" s="25"/>
      <c r="AU295" s="34"/>
      <c r="AX295" s="34"/>
      <c r="AZ295" s="24"/>
      <c r="BA295" s="25"/>
      <c r="BB295" s="24"/>
      <c r="BC295" s="24"/>
      <c r="BL295" s="24"/>
      <c r="BM295" s="24"/>
      <c r="BN295" s="24"/>
      <c r="BO295" s="24"/>
      <c r="BP295" s="24"/>
      <c r="BQ295" s="24"/>
      <c r="BR295" s="24"/>
      <c r="BS295" s="24"/>
    </row>
    <row r="296" spans="8:71" s="6" customFormat="1" x14ac:dyDescent="0.2">
      <c r="H296" s="26"/>
      <c r="R296" s="24"/>
      <c r="S296" s="24"/>
      <c r="T296" s="24"/>
      <c r="U296" s="28"/>
      <c r="X296" s="26"/>
      <c r="AA296" s="26"/>
      <c r="AD296" s="26"/>
      <c r="AG296" s="28"/>
      <c r="AH296" s="26"/>
      <c r="AI296" s="26"/>
      <c r="AL296" s="25"/>
      <c r="AM296" s="24"/>
      <c r="AN296" s="24"/>
      <c r="AO296" s="25"/>
      <c r="AR296" s="25"/>
      <c r="AU296" s="34"/>
      <c r="AX296" s="34"/>
      <c r="AZ296" s="24"/>
      <c r="BA296" s="25"/>
      <c r="BB296" s="24"/>
      <c r="BC296" s="24"/>
      <c r="BL296" s="24"/>
      <c r="BM296" s="24"/>
      <c r="BN296" s="24"/>
      <c r="BO296" s="24"/>
      <c r="BP296" s="24"/>
      <c r="BQ296" s="24"/>
      <c r="BR296" s="24"/>
      <c r="BS296" s="24"/>
    </row>
    <row r="297" spans="8:71" s="6" customFormat="1" x14ac:dyDescent="0.2">
      <c r="H297" s="26"/>
      <c r="R297" s="24"/>
      <c r="S297" s="24"/>
      <c r="T297" s="24"/>
      <c r="U297" s="28"/>
      <c r="X297" s="26"/>
      <c r="AA297" s="26"/>
      <c r="AD297" s="26"/>
      <c r="AG297" s="28"/>
      <c r="AH297" s="26"/>
      <c r="AI297" s="26"/>
      <c r="AL297" s="25"/>
      <c r="AM297" s="24"/>
      <c r="AN297" s="24"/>
      <c r="AO297" s="25"/>
      <c r="AR297" s="25"/>
      <c r="AU297" s="34"/>
      <c r="AX297" s="34"/>
      <c r="AZ297" s="24"/>
      <c r="BA297" s="25"/>
      <c r="BB297" s="24"/>
      <c r="BC297" s="24"/>
      <c r="BL297" s="24"/>
      <c r="BM297" s="24"/>
      <c r="BN297" s="24"/>
      <c r="BO297" s="24"/>
      <c r="BP297" s="24"/>
      <c r="BQ297" s="24"/>
      <c r="BR297" s="24"/>
      <c r="BS297" s="24"/>
    </row>
    <row r="298" spans="8:71" s="6" customFormat="1" x14ac:dyDescent="0.2">
      <c r="H298" s="26"/>
      <c r="R298" s="24"/>
      <c r="S298" s="24"/>
      <c r="T298" s="24"/>
      <c r="U298" s="28"/>
      <c r="X298" s="26"/>
      <c r="AA298" s="26"/>
      <c r="AD298" s="26"/>
      <c r="AG298" s="28"/>
      <c r="AH298" s="26"/>
      <c r="AI298" s="26"/>
      <c r="AL298" s="25"/>
      <c r="AM298" s="24"/>
      <c r="AN298" s="24"/>
      <c r="AO298" s="25"/>
      <c r="AR298" s="25"/>
      <c r="AU298" s="34"/>
      <c r="AX298" s="34"/>
      <c r="AZ298" s="24"/>
      <c r="BA298" s="25"/>
      <c r="BB298" s="24"/>
      <c r="BC298" s="24"/>
      <c r="BL298" s="24"/>
      <c r="BM298" s="24"/>
      <c r="BN298" s="24"/>
      <c r="BO298" s="24"/>
      <c r="BP298" s="24"/>
      <c r="BQ298" s="24"/>
      <c r="BR298" s="24"/>
      <c r="BS298" s="24"/>
    </row>
    <row r="299" spans="8:71" s="6" customFormat="1" x14ac:dyDescent="0.2">
      <c r="H299" s="26"/>
      <c r="R299" s="24"/>
      <c r="S299" s="24"/>
      <c r="T299" s="24"/>
      <c r="U299" s="28"/>
      <c r="X299" s="26"/>
      <c r="AA299" s="26"/>
      <c r="AD299" s="26"/>
      <c r="AG299" s="28"/>
      <c r="AH299" s="26"/>
      <c r="AI299" s="26"/>
      <c r="AL299" s="25"/>
      <c r="AM299" s="24"/>
      <c r="AN299" s="24"/>
      <c r="AO299" s="25"/>
      <c r="AR299" s="25"/>
      <c r="AU299" s="34"/>
      <c r="AX299" s="34"/>
      <c r="AZ299" s="24"/>
      <c r="BA299" s="25"/>
      <c r="BB299" s="24"/>
      <c r="BC299" s="24"/>
      <c r="BL299" s="24"/>
      <c r="BM299" s="24"/>
      <c r="BN299" s="24"/>
      <c r="BO299" s="24"/>
      <c r="BP299" s="24"/>
      <c r="BQ299" s="24"/>
      <c r="BR299" s="24"/>
      <c r="BS299" s="24"/>
    </row>
    <row r="300" spans="8:71" s="6" customFormat="1" x14ac:dyDescent="0.2">
      <c r="H300" s="26"/>
      <c r="R300" s="24"/>
      <c r="S300" s="24"/>
      <c r="T300" s="24"/>
      <c r="U300" s="28"/>
      <c r="X300" s="26"/>
      <c r="AA300" s="26"/>
      <c r="AD300" s="26"/>
      <c r="AG300" s="28"/>
      <c r="AH300" s="26"/>
      <c r="AI300" s="26"/>
      <c r="AL300" s="25"/>
      <c r="AM300" s="24"/>
      <c r="AN300" s="24"/>
      <c r="AO300" s="25"/>
      <c r="AR300" s="25"/>
      <c r="AU300" s="34"/>
      <c r="AX300" s="34"/>
      <c r="AZ300" s="24"/>
      <c r="BA300" s="25"/>
      <c r="BB300" s="24"/>
      <c r="BC300" s="24"/>
      <c r="BL300" s="24"/>
      <c r="BM300" s="24"/>
      <c r="BN300" s="24"/>
      <c r="BO300" s="24"/>
      <c r="BP300" s="24"/>
      <c r="BQ300" s="24"/>
      <c r="BR300" s="24"/>
      <c r="BS300" s="24"/>
    </row>
    <row r="301" spans="8:71" s="6" customFormat="1" x14ac:dyDescent="0.2">
      <c r="H301" s="26"/>
      <c r="R301" s="24"/>
      <c r="S301" s="24"/>
      <c r="T301" s="24"/>
      <c r="U301" s="28"/>
      <c r="X301" s="26"/>
      <c r="AA301" s="26"/>
      <c r="AD301" s="26"/>
      <c r="AG301" s="28"/>
      <c r="AH301" s="26"/>
      <c r="AI301" s="26"/>
      <c r="AL301" s="25"/>
      <c r="AM301" s="24"/>
      <c r="AN301" s="24"/>
      <c r="AO301" s="25"/>
      <c r="AR301" s="25"/>
      <c r="AU301" s="34"/>
      <c r="AX301" s="34"/>
      <c r="AZ301" s="24"/>
      <c r="BA301" s="25"/>
      <c r="BB301" s="24"/>
      <c r="BC301" s="24"/>
      <c r="BL301" s="24"/>
      <c r="BM301" s="24"/>
      <c r="BN301" s="24"/>
      <c r="BO301" s="24"/>
      <c r="BP301" s="24"/>
      <c r="BQ301" s="24"/>
      <c r="BR301" s="24"/>
      <c r="BS301" s="24"/>
    </row>
    <row r="302" spans="8:71" s="6" customFormat="1" x14ac:dyDescent="0.2">
      <c r="H302" s="26"/>
      <c r="R302" s="24"/>
      <c r="S302" s="24"/>
      <c r="T302" s="24"/>
      <c r="U302" s="28"/>
      <c r="X302" s="26"/>
      <c r="AA302" s="26"/>
      <c r="AD302" s="26"/>
      <c r="AG302" s="28"/>
      <c r="AH302" s="26"/>
      <c r="AI302" s="26"/>
      <c r="AL302" s="25"/>
      <c r="AM302" s="24"/>
      <c r="AN302" s="24"/>
      <c r="AO302" s="25"/>
      <c r="AR302" s="25"/>
      <c r="AU302" s="34"/>
      <c r="AX302" s="34"/>
      <c r="AZ302" s="24"/>
      <c r="BA302" s="25"/>
      <c r="BB302" s="24"/>
      <c r="BC302" s="24"/>
      <c r="BL302" s="24"/>
      <c r="BM302" s="24"/>
      <c r="BN302" s="24"/>
      <c r="BO302" s="24"/>
      <c r="BP302" s="24"/>
      <c r="BQ302" s="24"/>
      <c r="BR302" s="24"/>
      <c r="BS302" s="24"/>
    </row>
    <row r="303" spans="8:71" s="6" customFormat="1" x14ac:dyDescent="0.2">
      <c r="H303" s="26"/>
      <c r="R303" s="24"/>
      <c r="S303" s="24"/>
      <c r="T303" s="24"/>
      <c r="U303" s="28"/>
      <c r="X303" s="26"/>
      <c r="AA303" s="26"/>
      <c r="AD303" s="26"/>
      <c r="AG303" s="28"/>
      <c r="AH303" s="26"/>
      <c r="AI303" s="26"/>
      <c r="AL303" s="25"/>
      <c r="AM303" s="24"/>
      <c r="AN303" s="24"/>
      <c r="AO303" s="25"/>
      <c r="AR303" s="25"/>
      <c r="AU303" s="34"/>
      <c r="AX303" s="34"/>
      <c r="AZ303" s="24"/>
      <c r="BA303" s="25"/>
      <c r="BB303" s="24"/>
      <c r="BC303" s="24"/>
      <c r="BL303" s="24"/>
      <c r="BM303" s="24"/>
      <c r="BN303" s="24"/>
      <c r="BO303" s="24"/>
      <c r="BP303" s="24"/>
      <c r="BQ303" s="24"/>
      <c r="BR303" s="24"/>
      <c r="BS303" s="24"/>
    </row>
    <row r="304" spans="8:71" s="6" customFormat="1" x14ac:dyDescent="0.2">
      <c r="H304" s="26"/>
      <c r="R304" s="24"/>
      <c r="S304" s="24"/>
      <c r="T304" s="24"/>
      <c r="U304" s="28"/>
      <c r="X304" s="26"/>
      <c r="AA304" s="26"/>
      <c r="AD304" s="26"/>
      <c r="AG304" s="28"/>
      <c r="AH304" s="26"/>
      <c r="AI304" s="26"/>
      <c r="AL304" s="25"/>
      <c r="AM304" s="24"/>
      <c r="AN304" s="24"/>
      <c r="AO304" s="25"/>
      <c r="AR304" s="25"/>
      <c r="AU304" s="34"/>
      <c r="AX304" s="34"/>
      <c r="AZ304" s="24"/>
      <c r="BA304" s="25"/>
      <c r="BB304" s="24"/>
      <c r="BC304" s="24"/>
      <c r="BL304" s="24"/>
      <c r="BM304" s="24"/>
      <c r="BN304" s="24"/>
      <c r="BO304" s="24"/>
      <c r="BP304" s="24"/>
      <c r="BQ304" s="24"/>
      <c r="BR304" s="24"/>
      <c r="BS304" s="24"/>
    </row>
    <row r="305" spans="8:71" s="6" customFormat="1" x14ac:dyDescent="0.2">
      <c r="H305" s="26"/>
      <c r="R305" s="24"/>
      <c r="S305" s="24"/>
      <c r="T305" s="24"/>
      <c r="U305" s="28"/>
      <c r="X305" s="26"/>
      <c r="AA305" s="26"/>
      <c r="AD305" s="26"/>
      <c r="AG305" s="28"/>
      <c r="AH305" s="26"/>
      <c r="AI305" s="26"/>
      <c r="AL305" s="25"/>
      <c r="AM305" s="24"/>
      <c r="AN305" s="24"/>
      <c r="AO305" s="25"/>
      <c r="AR305" s="25"/>
      <c r="AU305" s="34"/>
      <c r="AX305" s="34"/>
      <c r="AZ305" s="24"/>
      <c r="BA305" s="25"/>
      <c r="BB305" s="24"/>
      <c r="BC305" s="24"/>
      <c r="BL305" s="24"/>
      <c r="BM305" s="24"/>
      <c r="BN305" s="24"/>
      <c r="BO305" s="24"/>
      <c r="BP305" s="24"/>
      <c r="BQ305" s="24"/>
      <c r="BR305" s="24"/>
      <c r="BS305" s="24"/>
    </row>
    <row r="306" spans="8:71" s="6" customFormat="1" x14ac:dyDescent="0.2">
      <c r="H306" s="26"/>
      <c r="R306" s="24"/>
      <c r="S306" s="24"/>
      <c r="T306" s="24"/>
      <c r="U306" s="28"/>
      <c r="X306" s="26"/>
      <c r="AA306" s="26"/>
      <c r="AD306" s="26"/>
      <c r="AG306" s="28"/>
      <c r="AH306" s="26"/>
      <c r="AI306" s="26"/>
      <c r="AL306" s="25"/>
      <c r="AM306" s="24"/>
      <c r="AN306" s="24"/>
      <c r="AO306" s="25"/>
      <c r="AR306" s="25"/>
      <c r="AU306" s="34"/>
      <c r="AX306" s="34"/>
      <c r="AZ306" s="24"/>
      <c r="BA306" s="25"/>
      <c r="BB306" s="24"/>
      <c r="BC306" s="24"/>
      <c r="BL306" s="24"/>
      <c r="BM306" s="24"/>
      <c r="BN306" s="24"/>
      <c r="BO306" s="24"/>
      <c r="BP306" s="24"/>
      <c r="BQ306" s="24"/>
      <c r="BR306" s="24"/>
      <c r="BS306" s="24"/>
    </row>
    <row r="307" spans="8:71" s="6" customFormat="1" x14ac:dyDescent="0.2">
      <c r="H307" s="26"/>
      <c r="R307" s="24"/>
      <c r="S307" s="24"/>
      <c r="T307" s="24"/>
      <c r="U307" s="28"/>
      <c r="X307" s="26"/>
      <c r="AA307" s="26"/>
      <c r="AD307" s="26"/>
      <c r="AG307" s="28"/>
      <c r="AH307" s="26"/>
      <c r="AI307" s="26"/>
      <c r="AL307" s="25"/>
      <c r="AM307" s="24"/>
      <c r="AN307" s="24"/>
      <c r="AO307" s="25"/>
      <c r="AR307" s="25"/>
      <c r="AU307" s="34"/>
      <c r="AX307" s="34"/>
      <c r="AZ307" s="24"/>
      <c r="BA307" s="25"/>
      <c r="BB307" s="24"/>
      <c r="BC307" s="24"/>
      <c r="BL307" s="24"/>
      <c r="BM307" s="24"/>
      <c r="BN307" s="24"/>
      <c r="BO307" s="24"/>
      <c r="BP307" s="24"/>
      <c r="BQ307" s="24"/>
      <c r="BR307" s="24"/>
      <c r="BS307" s="24"/>
    </row>
    <row r="308" spans="8:71" s="6" customFormat="1" x14ac:dyDescent="0.2">
      <c r="H308" s="26"/>
      <c r="R308" s="24"/>
      <c r="S308" s="24"/>
      <c r="T308" s="24"/>
      <c r="U308" s="28"/>
      <c r="X308" s="26"/>
      <c r="AA308" s="26"/>
      <c r="AD308" s="26"/>
      <c r="AG308" s="28"/>
      <c r="AH308" s="26"/>
      <c r="AI308" s="26"/>
      <c r="AL308" s="25"/>
      <c r="AM308" s="24"/>
      <c r="AN308" s="24"/>
      <c r="AO308" s="25"/>
      <c r="AR308" s="25"/>
      <c r="AU308" s="34"/>
      <c r="AX308" s="34"/>
      <c r="AZ308" s="24"/>
      <c r="BA308" s="25"/>
      <c r="BB308" s="24"/>
      <c r="BC308" s="24"/>
      <c r="BL308" s="24"/>
      <c r="BM308" s="24"/>
      <c r="BN308" s="24"/>
      <c r="BO308" s="24"/>
      <c r="BP308" s="24"/>
      <c r="BQ308" s="24"/>
      <c r="BR308" s="24"/>
      <c r="BS308" s="24"/>
    </row>
    <row r="309" spans="8:71" s="6" customFormat="1" x14ac:dyDescent="0.2">
      <c r="H309" s="26"/>
      <c r="R309" s="24"/>
      <c r="S309" s="24"/>
      <c r="T309" s="24"/>
      <c r="U309" s="28"/>
      <c r="X309" s="26"/>
      <c r="AA309" s="26"/>
      <c r="AD309" s="26"/>
      <c r="AG309" s="28"/>
      <c r="AH309" s="26"/>
      <c r="AI309" s="26"/>
      <c r="AL309" s="25"/>
      <c r="AM309" s="24"/>
      <c r="AN309" s="24"/>
      <c r="AO309" s="25"/>
      <c r="AR309" s="25"/>
      <c r="AU309" s="34"/>
      <c r="AX309" s="34"/>
      <c r="AZ309" s="24"/>
      <c r="BA309" s="25"/>
      <c r="BB309" s="24"/>
      <c r="BC309" s="24"/>
      <c r="BL309" s="24"/>
      <c r="BM309" s="24"/>
      <c r="BN309" s="24"/>
      <c r="BO309" s="24"/>
      <c r="BP309" s="24"/>
      <c r="BQ309" s="24"/>
      <c r="BR309" s="24"/>
      <c r="BS309" s="24"/>
    </row>
    <row r="310" spans="8:71" s="6" customFormat="1" x14ac:dyDescent="0.2">
      <c r="H310" s="26"/>
      <c r="R310" s="24"/>
      <c r="S310" s="24"/>
      <c r="T310" s="24"/>
      <c r="U310" s="28"/>
      <c r="X310" s="26"/>
      <c r="AA310" s="26"/>
      <c r="AD310" s="26"/>
      <c r="AG310" s="28"/>
      <c r="AH310" s="26"/>
      <c r="AI310" s="26"/>
      <c r="AL310" s="25"/>
      <c r="AM310" s="24"/>
      <c r="AN310" s="24"/>
      <c r="AO310" s="25"/>
      <c r="AR310" s="25"/>
      <c r="AU310" s="34"/>
      <c r="AX310" s="34"/>
      <c r="AZ310" s="24"/>
      <c r="BA310" s="25"/>
      <c r="BB310" s="24"/>
      <c r="BC310" s="24"/>
      <c r="BL310" s="24"/>
      <c r="BM310" s="24"/>
      <c r="BN310" s="24"/>
      <c r="BO310" s="24"/>
      <c r="BP310" s="24"/>
      <c r="BQ310" s="24"/>
      <c r="BR310" s="24"/>
      <c r="BS310" s="24"/>
    </row>
    <row r="311" spans="8:71" s="6" customFormat="1" x14ac:dyDescent="0.2">
      <c r="H311" s="26"/>
      <c r="R311" s="24"/>
      <c r="S311" s="24"/>
      <c r="T311" s="24"/>
      <c r="U311" s="28"/>
      <c r="X311" s="26"/>
      <c r="AA311" s="26"/>
      <c r="AD311" s="26"/>
      <c r="AG311" s="28"/>
      <c r="AH311" s="26"/>
      <c r="AI311" s="26"/>
      <c r="AL311" s="25"/>
      <c r="AM311" s="24"/>
      <c r="AN311" s="24"/>
      <c r="AO311" s="25"/>
      <c r="AR311" s="25"/>
      <c r="AU311" s="34"/>
      <c r="AX311" s="34"/>
      <c r="AZ311" s="24"/>
      <c r="BA311" s="25"/>
      <c r="BB311" s="24"/>
      <c r="BC311" s="24"/>
      <c r="BL311" s="24"/>
      <c r="BM311" s="24"/>
      <c r="BN311" s="24"/>
      <c r="BO311" s="24"/>
      <c r="BP311" s="24"/>
      <c r="BQ311" s="24"/>
      <c r="BR311" s="24"/>
      <c r="BS311" s="24"/>
    </row>
    <row r="312" spans="8:71" s="6" customFormat="1" x14ac:dyDescent="0.2">
      <c r="H312" s="26"/>
      <c r="R312" s="24"/>
      <c r="S312" s="24"/>
      <c r="T312" s="24"/>
      <c r="U312" s="28"/>
      <c r="X312" s="26"/>
      <c r="AA312" s="26"/>
      <c r="AD312" s="26"/>
      <c r="AG312" s="28"/>
      <c r="AH312" s="26"/>
      <c r="AI312" s="26"/>
      <c r="AL312" s="25"/>
      <c r="AM312" s="24"/>
      <c r="AN312" s="24"/>
      <c r="AO312" s="25"/>
      <c r="AR312" s="25"/>
      <c r="AU312" s="34"/>
      <c r="AX312" s="34"/>
      <c r="AZ312" s="24"/>
      <c r="BA312" s="25"/>
      <c r="BB312" s="24"/>
      <c r="BC312" s="24"/>
      <c r="BL312" s="24"/>
      <c r="BM312" s="24"/>
      <c r="BN312" s="24"/>
      <c r="BO312" s="24"/>
      <c r="BP312" s="24"/>
      <c r="BQ312" s="24"/>
      <c r="BR312" s="24"/>
      <c r="BS312" s="24"/>
    </row>
    <row r="313" spans="8:71" s="6" customFormat="1" x14ac:dyDescent="0.2">
      <c r="H313" s="26"/>
      <c r="R313" s="24"/>
      <c r="S313" s="24"/>
      <c r="T313" s="24"/>
      <c r="U313" s="28"/>
      <c r="X313" s="26"/>
      <c r="AA313" s="26"/>
      <c r="AD313" s="26"/>
      <c r="AG313" s="28"/>
      <c r="AH313" s="26"/>
      <c r="AI313" s="26"/>
      <c r="AL313" s="25"/>
      <c r="AM313" s="24"/>
      <c r="AN313" s="24"/>
      <c r="AO313" s="25"/>
      <c r="AR313" s="25"/>
      <c r="AU313" s="34"/>
      <c r="AX313" s="34"/>
      <c r="AZ313" s="24"/>
      <c r="BA313" s="25"/>
      <c r="BB313" s="24"/>
      <c r="BC313" s="24"/>
      <c r="BL313" s="24"/>
      <c r="BM313" s="24"/>
      <c r="BN313" s="24"/>
      <c r="BO313" s="24"/>
      <c r="BP313" s="24"/>
      <c r="BQ313" s="24"/>
      <c r="BR313" s="24"/>
      <c r="BS313" s="24"/>
    </row>
    <row r="314" spans="8:71" s="6" customFormat="1" x14ac:dyDescent="0.2">
      <c r="H314" s="26"/>
      <c r="R314" s="24"/>
      <c r="S314" s="24"/>
      <c r="T314" s="24"/>
      <c r="U314" s="28"/>
      <c r="X314" s="26"/>
      <c r="AA314" s="26"/>
      <c r="AD314" s="26"/>
      <c r="AG314" s="28"/>
      <c r="AH314" s="26"/>
      <c r="AI314" s="26"/>
      <c r="AL314" s="25"/>
      <c r="AM314" s="24"/>
      <c r="AN314" s="24"/>
      <c r="AO314" s="25"/>
      <c r="AR314" s="25"/>
      <c r="AU314" s="34"/>
      <c r="AX314" s="34"/>
      <c r="AZ314" s="24"/>
      <c r="BA314" s="25"/>
      <c r="BB314" s="24"/>
      <c r="BC314" s="24"/>
      <c r="BL314" s="24"/>
      <c r="BM314" s="24"/>
      <c r="BN314" s="24"/>
      <c r="BO314" s="24"/>
      <c r="BP314" s="24"/>
      <c r="BQ314" s="24"/>
      <c r="BR314" s="24"/>
      <c r="BS314" s="24"/>
    </row>
    <row r="315" spans="8:71" s="6" customFormat="1" x14ac:dyDescent="0.2">
      <c r="H315" s="26"/>
      <c r="R315" s="24"/>
      <c r="S315" s="24"/>
      <c r="T315" s="24"/>
      <c r="U315" s="28"/>
      <c r="X315" s="26"/>
      <c r="AA315" s="26"/>
      <c r="AD315" s="26"/>
      <c r="AG315" s="28"/>
      <c r="AH315" s="26"/>
      <c r="AI315" s="26"/>
      <c r="AL315" s="25"/>
      <c r="AM315" s="24"/>
      <c r="AN315" s="24"/>
      <c r="AO315" s="25"/>
      <c r="AR315" s="25"/>
      <c r="AU315" s="34"/>
      <c r="AX315" s="34"/>
      <c r="AZ315" s="24"/>
      <c r="BA315" s="25"/>
      <c r="BB315" s="24"/>
      <c r="BC315" s="24"/>
      <c r="BL315" s="24"/>
      <c r="BM315" s="24"/>
      <c r="BN315" s="24"/>
      <c r="BO315" s="24"/>
      <c r="BP315" s="24"/>
      <c r="BQ315" s="24"/>
      <c r="BR315" s="24"/>
      <c r="BS315" s="24"/>
    </row>
    <row r="316" spans="8:71" s="6" customFormat="1" x14ac:dyDescent="0.2">
      <c r="H316" s="26"/>
      <c r="R316" s="24"/>
      <c r="S316" s="24"/>
      <c r="T316" s="24"/>
      <c r="U316" s="28"/>
      <c r="X316" s="26"/>
      <c r="AA316" s="26"/>
      <c r="AD316" s="26"/>
      <c r="AG316" s="28"/>
      <c r="AH316" s="26"/>
      <c r="AI316" s="26"/>
      <c r="AL316" s="25"/>
      <c r="AM316" s="24"/>
      <c r="AN316" s="24"/>
      <c r="AO316" s="25"/>
      <c r="AR316" s="25"/>
      <c r="AU316" s="34"/>
      <c r="AX316" s="34"/>
      <c r="AZ316" s="24"/>
      <c r="BA316" s="25"/>
      <c r="BB316" s="24"/>
      <c r="BC316" s="24"/>
      <c r="BL316" s="24"/>
      <c r="BM316" s="24"/>
      <c r="BN316" s="24"/>
      <c r="BO316" s="24"/>
      <c r="BP316" s="24"/>
      <c r="BQ316" s="24"/>
      <c r="BR316" s="24"/>
      <c r="BS316" s="24"/>
    </row>
    <row r="317" spans="8:71" s="6" customFormat="1" x14ac:dyDescent="0.2">
      <c r="H317" s="26"/>
      <c r="R317" s="24"/>
      <c r="S317" s="24"/>
      <c r="T317" s="24"/>
      <c r="U317" s="28"/>
      <c r="X317" s="26"/>
      <c r="AA317" s="26"/>
      <c r="AD317" s="26"/>
      <c r="AG317" s="28"/>
      <c r="AH317" s="26"/>
      <c r="AI317" s="26"/>
      <c r="AL317" s="25"/>
      <c r="AM317" s="24"/>
      <c r="AN317" s="24"/>
      <c r="AO317" s="25"/>
      <c r="AR317" s="25"/>
      <c r="AU317" s="34"/>
      <c r="AX317" s="34"/>
      <c r="AZ317" s="24"/>
      <c r="BA317" s="25"/>
      <c r="BB317" s="24"/>
      <c r="BC317" s="24"/>
      <c r="BL317" s="24"/>
      <c r="BM317" s="24"/>
      <c r="BN317" s="24"/>
      <c r="BO317" s="24"/>
      <c r="BP317" s="24"/>
      <c r="BQ317" s="24"/>
      <c r="BR317" s="24"/>
      <c r="BS317" s="24"/>
    </row>
    <row r="318" spans="8:71" s="6" customFormat="1" x14ac:dyDescent="0.2">
      <c r="H318" s="26"/>
      <c r="R318" s="24"/>
      <c r="S318" s="24"/>
      <c r="T318" s="24"/>
      <c r="U318" s="28"/>
      <c r="X318" s="26"/>
      <c r="AA318" s="26"/>
      <c r="AD318" s="26"/>
      <c r="AG318" s="28"/>
      <c r="AH318" s="26"/>
      <c r="AI318" s="26"/>
      <c r="AL318" s="25"/>
      <c r="AM318" s="24"/>
      <c r="AN318" s="24"/>
      <c r="AO318" s="25"/>
      <c r="AR318" s="25"/>
      <c r="AU318" s="34"/>
      <c r="AX318" s="34"/>
      <c r="AZ318" s="24"/>
      <c r="BA318" s="25"/>
      <c r="BB318" s="24"/>
      <c r="BC318" s="24"/>
      <c r="BL318" s="24"/>
      <c r="BM318" s="24"/>
      <c r="BN318" s="24"/>
      <c r="BO318" s="24"/>
      <c r="BP318" s="24"/>
      <c r="BQ318" s="24"/>
      <c r="BR318" s="24"/>
      <c r="BS318" s="24"/>
    </row>
    <row r="319" spans="8:71" s="6" customFormat="1" x14ac:dyDescent="0.2">
      <c r="H319" s="26"/>
      <c r="R319" s="24"/>
      <c r="S319" s="24"/>
      <c r="T319" s="24"/>
      <c r="U319" s="28"/>
      <c r="X319" s="26"/>
      <c r="AA319" s="26"/>
      <c r="AD319" s="26"/>
      <c r="AG319" s="28"/>
      <c r="AH319" s="26"/>
      <c r="AI319" s="26"/>
      <c r="AL319" s="25"/>
      <c r="AM319" s="24"/>
      <c r="AN319" s="24"/>
      <c r="AO319" s="25"/>
      <c r="AR319" s="25"/>
      <c r="AU319" s="34"/>
      <c r="AX319" s="34"/>
      <c r="AZ319" s="24"/>
      <c r="BA319" s="25"/>
      <c r="BB319" s="24"/>
      <c r="BC319" s="24"/>
      <c r="BL319" s="24"/>
      <c r="BM319" s="24"/>
      <c r="BN319" s="24"/>
      <c r="BO319" s="24"/>
      <c r="BP319" s="24"/>
      <c r="BQ319" s="24"/>
      <c r="BR319" s="24"/>
      <c r="BS319" s="24"/>
    </row>
    <row r="320" spans="8:71" s="6" customFormat="1" x14ac:dyDescent="0.2">
      <c r="H320" s="26"/>
      <c r="R320" s="24"/>
      <c r="S320" s="24"/>
      <c r="T320" s="24"/>
      <c r="U320" s="28"/>
      <c r="X320" s="26"/>
      <c r="AA320" s="26"/>
      <c r="AD320" s="26"/>
      <c r="AG320" s="28"/>
      <c r="AH320" s="26"/>
      <c r="AI320" s="26"/>
      <c r="AL320" s="25"/>
      <c r="AM320" s="24"/>
      <c r="AN320" s="24"/>
      <c r="AO320" s="25"/>
      <c r="AR320" s="25"/>
      <c r="AU320" s="34"/>
      <c r="AX320" s="34"/>
      <c r="AZ320" s="24"/>
      <c r="BA320" s="25"/>
      <c r="BB320" s="24"/>
      <c r="BC320" s="24"/>
      <c r="BL320" s="24"/>
      <c r="BM320" s="24"/>
      <c r="BN320" s="24"/>
      <c r="BO320" s="24"/>
      <c r="BP320" s="24"/>
      <c r="BQ320" s="24"/>
      <c r="BR320" s="24"/>
      <c r="BS320" s="24"/>
    </row>
    <row r="321" spans="8:71" s="6" customFormat="1" x14ac:dyDescent="0.2">
      <c r="H321" s="26"/>
      <c r="R321" s="24"/>
      <c r="S321" s="24"/>
      <c r="T321" s="24"/>
      <c r="U321" s="28"/>
      <c r="X321" s="26"/>
      <c r="AA321" s="26"/>
      <c r="AD321" s="26"/>
      <c r="AG321" s="28"/>
      <c r="AH321" s="26"/>
      <c r="AI321" s="26"/>
      <c r="AL321" s="25"/>
      <c r="AM321" s="24"/>
      <c r="AN321" s="24"/>
      <c r="AO321" s="25"/>
      <c r="AR321" s="25"/>
      <c r="AU321" s="34"/>
      <c r="AX321" s="34"/>
      <c r="AZ321" s="24"/>
      <c r="BA321" s="25"/>
      <c r="BB321" s="24"/>
      <c r="BC321" s="24"/>
      <c r="BL321" s="24"/>
      <c r="BM321" s="24"/>
      <c r="BN321" s="24"/>
      <c r="BO321" s="24"/>
      <c r="BP321" s="24"/>
      <c r="BQ321" s="24"/>
      <c r="BR321" s="24"/>
      <c r="BS321" s="24"/>
    </row>
    <row r="322" spans="8:71" s="6" customFormat="1" x14ac:dyDescent="0.2">
      <c r="H322" s="26"/>
      <c r="R322" s="24"/>
      <c r="S322" s="24"/>
      <c r="T322" s="24"/>
      <c r="U322" s="28"/>
      <c r="X322" s="26"/>
      <c r="AA322" s="26"/>
      <c r="AD322" s="26"/>
      <c r="AG322" s="28"/>
      <c r="AH322" s="26"/>
      <c r="AI322" s="26"/>
      <c r="AL322" s="25"/>
      <c r="AM322" s="24"/>
      <c r="AN322" s="24"/>
      <c r="AO322" s="25"/>
      <c r="AR322" s="25"/>
      <c r="AU322" s="34"/>
      <c r="AX322" s="34"/>
      <c r="AZ322" s="24"/>
      <c r="BA322" s="25"/>
      <c r="BB322" s="24"/>
      <c r="BC322" s="24"/>
      <c r="BL322" s="24"/>
      <c r="BM322" s="24"/>
      <c r="BN322" s="24"/>
      <c r="BO322" s="24"/>
      <c r="BP322" s="24"/>
      <c r="BQ322" s="24"/>
      <c r="BR322" s="24"/>
      <c r="BS322" s="24"/>
    </row>
    <row r="323" spans="8:71" s="6" customFormat="1" x14ac:dyDescent="0.2">
      <c r="H323" s="26"/>
      <c r="R323" s="24"/>
      <c r="S323" s="24"/>
      <c r="T323" s="24"/>
      <c r="U323" s="28"/>
      <c r="X323" s="26"/>
      <c r="AA323" s="26"/>
      <c r="AD323" s="26"/>
      <c r="AG323" s="28"/>
      <c r="AH323" s="26"/>
      <c r="AI323" s="26"/>
      <c r="AL323" s="25"/>
      <c r="AM323" s="24"/>
      <c r="AN323" s="24"/>
      <c r="AO323" s="25"/>
      <c r="AR323" s="25"/>
      <c r="AU323" s="34"/>
      <c r="AX323" s="34"/>
      <c r="AZ323" s="24"/>
      <c r="BA323" s="25"/>
      <c r="BB323" s="24"/>
      <c r="BC323" s="24"/>
      <c r="BL323" s="24"/>
      <c r="BM323" s="24"/>
      <c r="BN323" s="24"/>
      <c r="BO323" s="24"/>
      <c r="BP323" s="24"/>
      <c r="BQ323" s="24"/>
      <c r="BR323" s="24"/>
      <c r="BS323" s="24"/>
    </row>
    <row r="324" spans="8:71" s="6" customFormat="1" x14ac:dyDescent="0.2">
      <c r="H324" s="26"/>
      <c r="R324" s="24"/>
      <c r="S324" s="24"/>
      <c r="T324" s="24"/>
      <c r="U324" s="28"/>
      <c r="X324" s="26"/>
      <c r="AA324" s="26"/>
      <c r="AD324" s="26"/>
      <c r="AG324" s="28"/>
      <c r="AH324" s="26"/>
      <c r="AI324" s="26"/>
      <c r="AL324" s="25"/>
      <c r="AM324" s="24"/>
      <c r="AN324" s="24"/>
      <c r="AO324" s="25"/>
      <c r="AR324" s="25"/>
      <c r="AU324" s="34"/>
      <c r="AX324" s="34"/>
      <c r="AZ324" s="24"/>
      <c r="BA324" s="25"/>
      <c r="BB324" s="24"/>
      <c r="BC324" s="24"/>
      <c r="BL324" s="24"/>
      <c r="BM324" s="24"/>
      <c r="BN324" s="24"/>
      <c r="BO324" s="24"/>
      <c r="BP324" s="24"/>
      <c r="BQ324" s="24"/>
      <c r="BR324" s="24"/>
      <c r="BS324" s="24"/>
    </row>
    <row r="325" spans="8:71" s="6" customFormat="1" x14ac:dyDescent="0.2">
      <c r="H325" s="26"/>
      <c r="R325" s="24"/>
      <c r="S325" s="24"/>
      <c r="T325" s="24"/>
      <c r="U325" s="28"/>
      <c r="X325" s="26"/>
      <c r="AA325" s="26"/>
      <c r="AD325" s="26"/>
      <c r="AG325" s="28"/>
      <c r="AH325" s="26"/>
      <c r="AI325" s="26"/>
      <c r="AL325" s="25"/>
      <c r="AM325" s="24"/>
      <c r="AN325" s="24"/>
      <c r="AO325" s="25"/>
      <c r="AR325" s="25"/>
      <c r="AU325" s="34"/>
      <c r="AX325" s="34"/>
      <c r="AZ325" s="24"/>
      <c r="BA325" s="25"/>
      <c r="BB325" s="24"/>
      <c r="BC325" s="24"/>
      <c r="BL325" s="24"/>
      <c r="BM325" s="24"/>
      <c r="BN325" s="24"/>
      <c r="BO325" s="24"/>
      <c r="BP325" s="24"/>
      <c r="BQ325" s="24"/>
      <c r="BR325" s="24"/>
      <c r="BS325" s="24"/>
    </row>
    <row r="326" spans="8:71" s="6" customFormat="1" x14ac:dyDescent="0.2">
      <c r="H326" s="26"/>
      <c r="R326" s="24"/>
      <c r="S326" s="24"/>
      <c r="T326" s="24"/>
      <c r="U326" s="28"/>
      <c r="X326" s="26"/>
      <c r="AA326" s="26"/>
      <c r="AD326" s="26"/>
      <c r="AG326" s="28"/>
      <c r="AH326" s="26"/>
      <c r="AI326" s="26"/>
      <c r="AL326" s="25"/>
      <c r="AM326" s="24"/>
      <c r="AN326" s="24"/>
      <c r="AO326" s="25"/>
      <c r="AR326" s="25"/>
      <c r="AU326" s="34"/>
      <c r="AX326" s="34"/>
      <c r="AZ326" s="24"/>
      <c r="BA326" s="25"/>
      <c r="BB326" s="24"/>
      <c r="BC326" s="24"/>
      <c r="BL326" s="24"/>
      <c r="BM326" s="24"/>
      <c r="BN326" s="24"/>
      <c r="BO326" s="24"/>
      <c r="BP326" s="24"/>
      <c r="BQ326" s="24"/>
      <c r="BR326" s="24"/>
      <c r="BS326" s="24"/>
    </row>
    <row r="327" spans="8:71" s="6" customFormat="1" x14ac:dyDescent="0.2">
      <c r="H327" s="26"/>
      <c r="R327" s="24"/>
      <c r="S327" s="24"/>
      <c r="T327" s="24"/>
      <c r="U327" s="28"/>
      <c r="X327" s="26"/>
      <c r="AA327" s="26"/>
      <c r="AD327" s="26"/>
      <c r="AG327" s="28"/>
      <c r="AH327" s="26"/>
      <c r="AI327" s="26"/>
      <c r="AL327" s="25"/>
      <c r="AM327" s="24"/>
      <c r="AN327" s="24"/>
      <c r="AO327" s="25"/>
      <c r="AR327" s="25"/>
      <c r="AU327" s="34"/>
      <c r="AX327" s="34"/>
      <c r="AZ327" s="24"/>
      <c r="BA327" s="25"/>
      <c r="BB327" s="24"/>
      <c r="BC327" s="24"/>
      <c r="BL327" s="24"/>
      <c r="BM327" s="24"/>
      <c r="BN327" s="24"/>
      <c r="BO327" s="24"/>
      <c r="BP327" s="24"/>
      <c r="BQ327" s="24"/>
      <c r="BR327" s="24"/>
      <c r="BS327" s="24"/>
    </row>
    <row r="328" spans="8:71" s="6" customFormat="1" x14ac:dyDescent="0.2">
      <c r="H328" s="26"/>
      <c r="R328" s="24"/>
      <c r="S328" s="24"/>
      <c r="T328" s="24"/>
      <c r="U328" s="28"/>
      <c r="X328" s="26"/>
      <c r="AA328" s="26"/>
      <c r="AD328" s="26"/>
      <c r="AG328" s="28"/>
      <c r="AH328" s="26"/>
      <c r="AI328" s="26"/>
      <c r="AL328" s="25"/>
      <c r="AM328" s="24"/>
      <c r="AN328" s="24"/>
      <c r="AO328" s="25"/>
      <c r="AR328" s="25"/>
      <c r="AU328" s="34"/>
      <c r="AX328" s="34"/>
      <c r="AZ328" s="24"/>
      <c r="BA328" s="25"/>
      <c r="BB328" s="24"/>
      <c r="BC328" s="24"/>
      <c r="BL328" s="24"/>
      <c r="BM328" s="24"/>
      <c r="BN328" s="24"/>
      <c r="BO328" s="24"/>
      <c r="BP328" s="24"/>
      <c r="BQ328" s="24"/>
      <c r="BR328" s="24"/>
      <c r="BS328" s="24"/>
    </row>
    <row r="329" spans="8:71" s="6" customFormat="1" x14ac:dyDescent="0.2">
      <c r="H329" s="26"/>
      <c r="R329" s="24"/>
      <c r="S329" s="24"/>
      <c r="T329" s="24"/>
      <c r="U329" s="28"/>
      <c r="X329" s="26"/>
      <c r="AA329" s="26"/>
      <c r="AD329" s="26"/>
      <c r="AG329" s="28"/>
      <c r="AH329" s="26"/>
      <c r="AI329" s="26"/>
      <c r="AL329" s="25"/>
      <c r="AM329" s="24"/>
      <c r="AN329" s="24"/>
      <c r="AO329" s="25"/>
      <c r="AR329" s="25"/>
      <c r="AU329" s="34"/>
      <c r="AX329" s="34"/>
      <c r="AZ329" s="24"/>
      <c r="BA329" s="25"/>
      <c r="BB329" s="24"/>
      <c r="BC329" s="24"/>
      <c r="BL329" s="24"/>
      <c r="BM329" s="24"/>
      <c r="BN329" s="24"/>
      <c r="BO329" s="24"/>
      <c r="BP329" s="24"/>
      <c r="BQ329" s="24"/>
      <c r="BR329" s="24"/>
      <c r="BS329" s="24"/>
    </row>
    <row r="330" spans="8:71" s="6" customFormat="1" x14ac:dyDescent="0.2">
      <c r="H330" s="26"/>
      <c r="R330" s="24"/>
      <c r="S330" s="24"/>
      <c r="T330" s="24"/>
      <c r="U330" s="28"/>
      <c r="X330" s="26"/>
      <c r="AA330" s="26"/>
      <c r="AD330" s="26"/>
      <c r="AG330" s="28"/>
      <c r="AH330" s="26"/>
      <c r="AI330" s="26"/>
      <c r="AL330" s="25"/>
      <c r="AM330" s="24"/>
      <c r="AN330" s="24"/>
      <c r="AO330" s="25"/>
      <c r="AR330" s="25"/>
      <c r="AU330" s="34"/>
      <c r="AX330" s="34"/>
      <c r="AZ330" s="24"/>
      <c r="BA330" s="25"/>
      <c r="BB330" s="24"/>
      <c r="BC330" s="24"/>
      <c r="BL330" s="24"/>
      <c r="BM330" s="24"/>
      <c r="BN330" s="24"/>
      <c r="BO330" s="24"/>
      <c r="BP330" s="24"/>
      <c r="BQ330" s="24"/>
      <c r="BR330" s="24"/>
      <c r="BS330" s="24"/>
    </row>
    <row r="331" spans="8:71" s="6" customFormat="1" x14ac:dyDescent="0.2">
      <c r="H331" s="26"/>
      <c r="R331" s="24"/>
      <c r="S331" s="24"/>
      <c r="T331" s="24"/>
      <c r="U331" s="28"/>
      <c r="X331" s="26"/>
      <c r="AA331" s="26"/>
      <c r="AD331" s="26"/>
      <c r="AG331" s="28"/>
      <c r="AH331" s="26"/>
      <c r="AI331" s="26"/>
      <c r="AL331" s="25"/>
      <c r="AM331" s="24"/>
      <c r="AN331" s="24"/>
      <c r="AO331" s="25"/>
      <c r="AR331" s="25"/>
      <c r="AU331" s="34"/>
      <c r="AX331" s="34"/>
      <c r="AZ331" s="24"/>
      <c r="BA331" s="25"/>
      <c r="BB331" s="24"/>
      <c r="BC331" s="24"/>
      <c r="BL331" s="24"/>
      <c r="BM331" s="24"/>
      <c r="BN331" s="24"/>
      <c r="BO331" s="24"/>
      <c r="BP331" s="24"/>
      <c r="BQ331" s="24"/>
      <c r="BR331" s="24"/>
      <c r="BS331" s="24"/>
    </row>
    <row r="332" spans="8:71" s="6" customFormat="1" x14ac:dyDescent="0.2">
      <c r="H332" s="26"/>
      <c r="R332" s="24"/>
      <c r="S332" s="24"/>
      <c r="T332" s="24"/>
      <c r="U332" s="28"/>
      <c r="X332" s="26"/>
      <c r="AA332" s="26"/>
      <c r="AD332" s="26"/>
      <c r="AG332" s="28"/>
      <c r="AH332" s="26"/>
      <c r="AI332" s="26"/>
      <c r="AL332" s="25"/>
      <c r="AM332" s="24"/>
      <c r="AN332" s="24"/>
      <c r="AO332" s="25"/>
      <c r="AR332" s="25"/>
      <c r="AU332" s="34"/>
      <c r="AX332" s="34"/>
      <c r="AZ332" s="24"/>
      <c r="BA332" s="25"/>
      <c r="BB332" s="24"/>
      <c r="BC332" s="24"/>
      <c r="BL332" s="24"/>
      <c r="BM332" s="24"/>
      <c r="BN332" s="24"/>
      <c r="BO332" s="24"/>
      <c r="BP332" s="24"/>
      <c r="BQ332" s="24"/>
      <c r="BR332" s="24"/>
      <c r="BS332" s="24"/>
    </row>
    <row r="333" spans="8:71" s="6" customFormat="1" x14ac:dyDescent="0.2">
      <c r="H333" s="26"/>
      <c r="R333" s="24"/>
      <c r="S333" s="24"/>
      <c r="T333" s="24"/>
      <c r="U333" s="28"/>
      <c r="X333" s="26"/>
      <c r="AA333" s="26"/>
      <c r="AD333" s="26"/>
      <c r="AG333" s="28"/>
      <c r="AH333" s="26"/>
      <c r="AI333" s="26"/>
      <c r="AL333" s="25"/>
      <c r="AM333" s="24"/>
      <c r="AN333" s="24"/>
      <c r="AO333" s="25"/>
      <c r="AR333" s="25"/>
      <c r="AU333" s="34"/>
      <c r="AX333" s="34"/>
      <c r="AZ333" s="24"/>
      <c r="BA333" s="25"/>
      <c r="BB333" s="24"/>
      <c r="BC333" s="24"/>
      <c r="BL333" s="24"/>
      <c r="BM333" s="24"/>
      <c r="BN333" s="24"/>
      <c r="BO333" s="24"/>
      <c r="BP333" s="24"/>
      <c r="BQ333" s="24"/>
      <c r="BR333" s="24"/>
      <c r="BS333" s="24"/>
    </row>
    <row r="334" spans="8:71" s="6" customFormat="1" x14ac:dyDescent="0.2">
      <c r="H334" s="26"/>
      <c r="R334" s="24"/>
      <c r="S334" s="24"/>
      <c r="T334" s="24"/>
      <c r="U334" s="28"/>
      <c r="X334" s="26"/>
      <c r="AA334" s="26"/>
      <c r="AD334" s="26"/>
      <c r="AG334" s="28"/>
      <c r="AH334" s="26"/>
      <c r="AI334" s="26"/>
      <c r="AL334" s="25"/>
      <c r="AM334" s="24"/>
      <c r="AN334" s="24"/>
      <c r="AO334" s="25"/>
      <c r="AR334" s="25"/>
      <c r="AU334" s="34"/>
      <c r="AX334" s="34"/>
      <c r="AZ334" s="24"/>
      <c r="BA334" s="25"/>
      <c r="BB334" s="24"/>
      <c r="BC334" s="24"/>
      <c r="BL334" s="24"/>
      <c r="BM334" s="24"/>
      <c r="BN334" s="24"/>
      <c r="BO334" s="24"/>
      <c r="BP334" s="24"/>
      <c r="BQ334" s="24"/>
      <c r="BR334" s="24"/>
      <c r="BS334" s="24"/>
    </row>
    <row r="335" spans="8:71" s="6" customFormat="1" x14ac:dyDescent="0.2">
      <c r="H335" s="26"/>
      <c r="R335" s="24"/>
      <c r="S335" s="24"/>
      <c r="T335" s="24"/>
      <c r="U335" s="28"/>
      <c r="X335" s="26"/>
      <c r="AA335" s="26"/>
      <c r="AD335" s="26"/>
      <c r="AG335" s="28"/>
      <c r="AH335" s="26"/>
      <c r="AI335" s="26"/>
      <c r="AL335" s="25"/>
      <c r="AM335" s="24"/>
      <c r="AN335" s="24"/>
      <c r="AO335" s="25"/>
      <c r="AR335" s="25"/>
      <c r="AU335" s="34"/>
      <c r="AX335" s="34"/>
      <c r="AZ335" s="24"/>
      <c r="BA335" s="25"/>
      <c r="BB335" s="24"/>
      <c r="BC335" s="24"/>
      <c r="BL335" s="24"/>
      <c r="BM335" s="24"/>
      <c r="BN335" s="24"/>
      <c r="BO335" s="24"/>
      <c r="BP335" s="24"/>
      <c r="BQ335" s="24"/>
      <c r="BR335" s="24"/>
      <c r="BS335" s="24"/>
    </row>
    <row r="336" spans="8:71" s="6" customFormat="1" x14ac:dyDescent="0.2">
      <c r="H336" s="26"/>
      <c r="R336" s="24"/>
      <c r="S336" s="24"/>
      <c r="T336" s="24"/>
      <c r="U336" s="28"/>
      <c r="X336" s="26"/>
      <c r="AA336" s="26"/>
      <c r="AD336" s="26"/>
      <c r="AG336" s="28"/>
      <c r="AH336" s="26"/>
      <c r="AI336" s="26"/>
      <c r="AL336" s="25"/>
      <c r="AM336" s="24"/>
      <c r="AN336" s="24"/>
      <c r="AO336" s="25"/>
      <c r="AR336" s="25"/>
      <c r="AU336" s="34"/>
      <c r="AX336" s="34"/>
      <c r="AZ336" s="24"/>
      <c r="BA336" s="25"/>
      <c r="BB336" s="24"/>
      <c r="BC336" s="24"/>
      <c r="BL336" s="24"/>
      <c r="BM336" s="24"/>
      <c r="BN336" s="24"/>
      <c r="BO336" s="24"/>
      <c r="BP336" s="24"/>
      <c r="BQ336" s="24"/>
      <c r="BR336" s="24"/>
      <c r="BS336" s="24"/>
    </row>
    <row r="337" spans="8:71" s="6" customFormat="1" x14ac:dyDescent="0.2">
      <c r="H337" s="26"/>
      <c r="R337" s="24"/>
      <c r="S337" s="24"/>
      <c r="T337" s="24"/>
      <c r="U337" s="28"/>
      <c r="X337" s="26"/>
      <c r="AA337" s="26"/>
      <c r="AD337" s="26"/>
      <c r="AG337" s="28"/>
      <c r="AH337" s="26"/>
      <c r="AI337" s="26"/>
      <c r="AL337" s="25"/>
      <c r="AM337" s="24"/>
      <c r="AN337" s="24"/>
      <c r="AO337" s="25"/>
      <c r="AR337" s="25"/>
      <c r="AU337" s="34"/>
      <c r="AX337" s="34"/>
      <c r="AZ337" s="24"/>
      <c r="BA337" s="25"/>
      <c r="BB337" s="24"/>
      <c r="BC337" s="24"/>
      <c r="BL337" s="24"/>
      <c r="BM337" s="24"/>
      <c r="BN337" s="24"/>
      <c r="BO337" s="24"/>
      <c r="BP337" s="24"/>
      <c r="BQ337" s="24"/>
      <c r="BR337" s="24"/>
      <c r="BS337" s="24"/>
    </row>
    <row r="338" spans="8:71" s="6" customFormat="1" x14ac:dyDescent="0.2">
      <c r="H338" s="26"/>
      <c r="R338" s="24"/>
      <c r="S338" s="24"/>
      <c r="T338" s="24"/>
      <c r="U338" s="28"/>
      <c r="X338" s="26"/>
      <c r="AA338" s="26"/>
      <c r="AD338" s="26"/>
      <c r="AG338" s="28"/>
      <c r="AH338" s="26"/>
      <c r="AI338" s="26"/>
      <c r="AL338" s="25"/>
      <c r="AM338" s="24"/>
      <c r="AN338" s="24"/>
      <c r="AO338" s="25"/>
      <c r="AR338" s="25"/>
      <c r="AU338" s="34"/>
      <c r="AX338" s="34"/>
      <c r="AZ338" s="24"/>
      <c r="BA338" s="25"/>
      <c r="BB338" s="24"/>
      <c r="BC338" s="24"/>
      <c r="BL338" s="24"/>
      <c r="BM338" s="24"/>
      <c r="BN338" s="24"/>
      <c r="BO338" s="24"/>
      <c r="BP338" s="24"/>
      <c r="BQ338" s="24"/>
      <c r="BR338" s="24"/>
      <c r="BS338" s="24"/>
    </row>
    <row r="339" spans="8:71" s="6" customFormat="1" x14ac:dyDescent="0.2">
      <c r="H339" s="26"/>
      <c r="R339" s="24"/>
      <c r="S339" s="24"/>
      <c r="T339" s="24"/>
      <c r="U339" s="28"/>
      <c r="X339" s="26"/>
      <c r="AA339" s="26"/>
      <c r="AD339" s="26"/>
      <c r="AG339" s="28"/>
      <c r="AH339" s="26"/>
      <c r="AI339" s="26"/>
      <c r="AL339" s="25"/>
      <c r="AM339" s="24"/>
      <c r="AN339" s="24"/>
      <c r="AO339" s="25"/>
      <c r="AR339" s="25"/>
      <c r="AU339" s="34"/>
      <c r="AX339" s="34"/>
      <c r="AZ339" s="24"/>
      <c r="BA339" s="25"/>
      <c r="BB339" s="24"/>
      <c r="BC339" s="24"/>
      <c r="BL339" s="24"/>
      <c r="BM339" s="24"/>
      <c r="BN339" s="24"/>
      <c r="BO339" s="24"/>
      <c r="BP339" s="24"/>
      <c r="BQ339" s="24"/>
      <c r="BR339" s="24"/>
      <c r="BS339" s="24"/>
    </row>
    <row r="340" spans="8:71" s="6" customFormat="1" x14ac:dyDescent="0.2">
      <c r="H340" s="26"/>
      <c r="R340" s="24"/>
      <c r="S340" s="24"/>
      <c r="T340" s="24"/>
      <c r="U340" s="28"/>
      <c r="X340" s="26"/>
      <c r="AA340" s="26"/>
      <c r="AD340" s="26"/>
      <c r="AG340" s="28"/>
      <c r="AH340" s="26"/>
      <c r="AI340" s="26"/>
      <c r="AL340" s="25"/>
      <c r="AM340" s="24"/>
      <c r="AN340" s="24"/>
      <c r="AO340" s="25"/>
      <c r="AR340" s="25"/>
      <c r="AU340" s="34"/>
      <c r="AX340" s="34"/>
      <c r="AZ340" s="24"/>
      <c r="BA340" s="25"/>
      <c r="BB340" s="24"/>
      <c r="BC340" s="24"/>
      <c r="BL340" s="24"/>
      <c r="BM340" s="24"/>
      <c r="BN340" s="24"/>
      <c r="BO340" s="24"/>
      <c r="BP340" s="24"/>
      <c r="BQ340" s="24"/>
      <c r="BR340" s="24"/>
      <c r="BS340" s="24"/>
    </row>
    <row r="341" spans="8:71" s="6" customFormat="1" x14ac:dyDescent="0.2">
      <c r="H341" s="26"/>
      <c r="R341" s="24"/>
      <c r="S341" s="24"/>
      <c r="T341" s="24"/>
      <c r="U341" s="28"/>
      <c r="X341" s="26"/>
      <c r="AA341" s="26"/>
      <c r="AD341" s="26"/>
      <c r="AG341" s="28"/>
      <c r="AH341" s="26"/>
      <c r="AI341" s="26"/>
      <c r="AL341" s="25"/>
      <c r="AM341" s="24"/>
      <c r="AN341" s="24"/>
      <c r="AO341" s="25"/>
      <c r="AR341" s="25"/>
      <c r="AU341" s="34"/>
      <c r="AX341" s="34"/>
      <c r="AZ341" s="24"/>
      <c r="BA341" s="25"/>
      <c r="BB341" s="24"/>
      <c r="BC341" s="24"/>
      <c r="BL341" s="24"/>
      <c r="BM341" s="24"/>
      <c r="BN341" s="24"/>
      <c r="BO341" s="24"/>
      <c r="BP341" s="24"/>
      <c r="BQ341" s="24"/>
      <c r="BR341" s="24"/>
      <c r="BS341" s="24"/>
    </row>
    <row r="342" spans="8:71" s="6" customFormat="1" x14ac:dyDescent="0.2">
      <c r="H342" s="26"/>
      <c r="R342" s="24"/>
      <c r="S342" s="24"/>
      <c r="T342" s="24"/>
      <c r="U342" s="28"/>
      <c r="X342" s="26"/>
      <c r="AA342" s="26"/>
      <c r="AD342" s="26"/>
      <c r="AG342" s="28"/>
      <c r="AH342" s="26"/>
      <c r="AI342" s="26"/>
      <c r="AL342" s="25"/>
      <c r="AM342" s="24"/>
      <c r="AN342" s="24"/>
      <c r="AO342" s="25"/>
      <c r="AR342" s="25"/>
      <c r="AU342" s="34"/>
      <c r="AX342" s="34"/>
      <c r="AZ342" s="24"/>
      <c r="BA342" s="25"/>
      <c r="BB342" s="24"/>
      <c r="BC342" s="24"/>
      <c r="BL342" s="24"/>
      <c r="BM342" s="24"/>
      <c r="BN342" s="24"/>
      <c r="BO342" s="24"/>
      <c r="BP342" s="24"/>
      <c r="BQ342" s="24"/>
      <c r="BR342" s="24"/>
      <c r="BS342" s="24"/>
    </row>
    <row r="343" spans="8:71" s="6" customFormat="1" x14ac:dyDescent="0.2">
      <c r="H343" s="26"/>
      <c r="R343" s="24"/>
      <c r="S343" s="24"/>
      <c r="T343" s="24"/>
      <c r="U343" s="28"/>
      <c r="X343" s="26"/>
      <c r="AA343" s="26"/>
      <c r="AD343" s="26"/>
      <c r="AG343" s="28"/>
      <c r="AH343" s="26"/>
      <c r="AI343" s="26"/>
      <c r="AL343" s="25"/>
      <c r="AM343" s="24"/>
      <c r="AN343" s="24"/>
      <c r="AO343" s="25"/>
      <c r="AR343" s="25"/>
      <c r="AU343" s="34"/>
      <c r="AX343" s="34"/>
      <c r="AZ343" s="24"/>
      <c r="BA343" s="25"/>
      <c r="BB343" s="24"/>
      <c r="BC343" s="24"/>
      <c r="BL343" s="24"/>
      <c r="BM343" s="24"/>
      <c r="BN343" s="24"/>
      <c r="BO343" s="24"/>
      <c r="BP343" s="24"/>
      <c r="BQ343" s="24"/>
      <c r="BR343" s="24"/>
      <c r="BS343" s="24"/>
    </row>
    <row r="344" spans="8:71" s="6" customFormat="1" x14ac:dyDescent="0.2">
      <c r="H344" s="26"/>
      <c r="R344" s="24"/>
      <c r="S344" s="24"/>
      <c r="T344" s="24"/>
      <c r="U344" s="28"/>
      <c r="X344" s="26"/>
      <c r="AA344" s="26"/>
      <c r="AD344" s="26"/>
      <c r="AG344" s="28"/>
      <c r="AH344" s="26"/>
      <c r="AI344" s="26"/>
      <c r="AL344" s="25"/>
      <c r="AM344" s="24"/>
      <c r="AN344" s="24"/>
      <c r="AO344" s="25"/>
      <c r="AR344" s="25"/>
      <c r="AU344" s="34"/>
      <c r="AX344" s="34"/>
      <c r="AZ344" s="24"/>
      <c r="BA344" s="25"/>
      <c r="BB344" s="24"/>
      <c r="BC344" s="24"/>
      <c r="BL344" s="24"/>
      <c r="BM344" s="24"/>
      <c r="BN344" s="24"/>
      <c r="BO344" s="24"/>
      <c r="BP344" s="24"/>
      <c r="BQ344" s="24"/>
      <c r="BR344" s="24"/>
      <c r="BS344" s="24"/>
    </row>
    <row r="345" spans="8:71" s="6" customFormat="1" x14ac:dyDescent="0.2">
      <c r="H345" s="26"/>
      <c r="R345" s="24"/>
      <c r="S345" s="24"/>
      <c r="T345" s="24"/>
      <c r="U345" s="28"/>
      <c r="X345" s="26"/>
      <c r="AA345" s="26"/>
      <c r="AD345" s="26"/>
      <c r="AG345" s="28"/>
      <c r="AH345" s="26"/>
      <c r="AI345" s="26"/>
      <c r="AL345" s="25"/>
      <c r="AM345" s="24"/>
      <c r="AN345" s="24"/>
      <c r="AO345" s="25"/>
      <c r="AR345" s="25"/>
      <c r="AU345" s="34"/>
      <c r="AX345" s="34"/>
      <c r="AZ345" s="24"/>
      <c r="BA345" s="25"/>
      <c r="BB345" s="24"/>
      <c r="BC345" s="24"/>
      <c r="BL345" s="24"/>
      <c r="BM345" s="24"/>
      <c r="BN345" s="24"/>
      <c r="BO345" s="24"/>
      <c r="BP345" s="24"/>
      <c r="BQ345" s="24"/>
      <c r="BR345" s="24"/>
      <c r="BS345" s="24"/>
    </row>
    <row r="346" spans="8:71" s="6" customFormat="1" x14ac:dyDescent="0.2">
      <c r="H346" s="26"/>
      <c r="R346" s="24"/>
      <c r="S346" s="24"/>
      <c r="T346" s="24"/>
      <c r="U346" s="28"/>
      <c r="X346" s="26"/>
      <c r="AA346" s="26"/>
      <c r="AD346" s="26"/>
      <c r="AG346" s="28"/>
      <c r="AH346" s="26"/>
      <c r="AI346" s="26"/>
      <c r="AL346" s="25"/>
      <c r="AM346" s="24"/>
      <c r="AN346" s="24"/>
      <c r="AO346" s="25"/>
      <c r="AR346" s="25"/>
      <c r="AU346" s="34"/>
      <c r="AX346" s="34"/>
      <c r="AZ346" s="24"/>
      <c r="BA346" s="25"/>
      <c r="BB346" s="24"/>
      <c r="BC346" s="24"/>
      <c r="BL346" s="24"/>
      <c r="BM346" s="24"/>
      <c r="BN346" s="24"/>
      <c r="BO346" s="24"/>
      <c r="BP346" s="24"/>
      <c r="BQ346" s="24"/>
      <c r="BR346" s="24"/>
      <c r="BS346" s="24"/>
    </row>
    <row r="347" spans="8:71" s="6" customFormat="1" x14ac:dyDescent="0.2">
      <c r="H347" s="26"/>
      <c r="R347" s="24"/>
      <c r="S347" s="24"/>
      <c r="T347" s="24"/>
      <c r="U347" s="28"/>
      <c r="X347" s="26"/>
      <c r="AA347" s="26"/>
      <c r="AD347" s="26"/>
      <c r="AG347" s="28"/>
      <c r="AH347" s="26"/>
      <c r="AI347" s="26"/>
      <c r="AL347" s="25"/>
      <c r="AM347" s="24"/>
      <c r="AN347" s="24"/>
      <c r="AO347" s="25"/>
      <c r="AR347" s="25"/>
      <c r="AU347" s="34"/>
      <c r="AX347" s="34"/>
      <c r="AZ347" s="24"/>
      <c r="BA347" s="25"/>
      <c r="BB347" s="24"/>
      <c r="BC347" s="24"/>
      <c r="BL347" s="24"/>
      <c r="BM347" s="24"/>
      <c r="BN347" s="24"/>
      <c r="BO347" s="24"/>
      <c r="BP347" s="24"/>
      <c r="BQ347" s="24"/>
      <c r="BR347" s="24"/>
      <c r="BS347" s="24"/>
    </row>
    <row r="348" spans="8:71" s="6" customFormat="1" x14ac:dyDescent="0.2">
      <c r="H348" s="26"/>
      <c r="R348" s="24"/>
      <c r="S348" s="24"/>
      <c r="T348" s="24"/>
      <c r="U348" s="28"/>
      <c r="X348" s="26"/>
      <c r="AA348" s="26"/>
      <c r="AD348" s="26"/>
      <c r="AG348" s="28"/>
      <c r="AH348" s="26"/>
      <c r="AI348" s="26"/>
      <c r="AL348" s="25"/>
      <c r="AM348" s="24"/>
      <c r="AN348" s="24"/>
      <c r="AO348" s="25"/>
      <c r="AR348" s="25"/>
      <c r="AU348" s="34"/>
      <c r="AX348" s="34"/>
      <c r="AZ348" s="24"/>
      <c r="BA348" s="25"/>
      <c r="BB348" s="24"/>
      <c r="BC348" s="24"/>
      <c r="BL348" s="24"/>
      <c r="BM348" s="24"/>
      <c r="BN348" s="24"/>
      <c r="BO348" s="24"/>
      <c r="BP348" s="24"/>
      <c r="BQ348" s="24"/>
      <c r="BR348" s="24"/>
      <c r="BS348" s="24"/>
    </row>
    <row r="349" spans="8:71" s="6" customFormat="1" x14ac:dyDescent="0.2">
      <c r="H349" s="26"/>
      <c r="R349" s="24"/>
      <c r="S349" s="24"/>
      <c r="T349" s="24"/>
      <c r="U349" s="28"/>
      <c r="X349" s="26"/>
      <c r="AA349" s="26"/>
      <c r="AD349" s="26"/>
      <c r="AG349" s="28"/>
      <c r="AH349" s="26"/>
      <c r="AI349" s="26"/>
      <c r="AL349" s="25"/>
      <c r="AM349" s="24"/>
      <c r="AN349" s="24"/>
      <c r="AO349" s="25"/>
      <c r="AR349" s="25"/>
      <c r="AU349" s="34"/>
      <c r="AX349" s="34"/>
      <c r="AZ349" s="24"/>
      <c r="BA349" s="25"/>
      <c r="BB349" s="24"/>
      <c r="BC349" s="24"/>
      <c r="BL349" s="24"/>
      <c r="BM349" s="24"/>
      <c r="BN349" s="24"/>
      <c r="BO349" s="24"/>
      <c r="BP349" s="24"/>
      <c r="BQ349" s="24"/>
      <c r="BR349" s="24"/>
      <c r="BS349" s="24"/>
    </row>
    <row r="350" spans="8:71" s="6" customFormat="1" x14ac:dyDescent="0.2">
      <c r="H350" s="26"/>
      <c r="R350" s="24"/>
      <c r="S350" s="24"/>
      <c r="T350" s="24"/>
      <c r="U350" s="28"/>
      <c r="X350" s="26"/>
      <c r="AA350" s="26"/>
      <c r="AD350" s="26"/>
      <c r="AG350" s="28"/>
      <c r="AH350" s="26"/>
      <c r="AI350" s="26"/>
      <c r="AL350" s="25"/>
      <c r="AM350" s="24"/>
      <c r="AN350" s="24"/>
      <c r="AO350" s="25"/>
      <c r="AR350" s="25"/>
      <c r="AU350" s="34"/>
      <c r="AX350" s="34"/>
      <c r="AZ350" s="24"/>
      <c r="BA350" s="25"/>
      <c r="BB350" s="24"/>
      <c r="BC350" s="24"/>
      <c r="BL350" s="24"/>
      <c r="BM350" s="24"/>
      <c r="BN350" s="24"/>
      <c r="BO350" s="24"/>
      <c r="BP350" s="24"/>
      <c r="BQ350" s="24"/>
      <c r="BR350" s="24"/>
      <c r="BS350" s="24"/>
    </row>
    <row r="351" spans="8:71" s="6" customFormat="1" x14ac:dyDescent="0.2">
      <c r="H351" s="26"/>
      <c r="R351" s="24"/>
      <c r="S351" s="24"/>
      <c r="T351" s="24"/>
      <c r="U351" s="28"/>
      <c r="X351" s="26"/>
      <c r="AA351" s="26"/>
      <c r="AD351" s="26"/>
      <c r="AG351" s="28"/>
      <c r="AH351" s="26"/>
      <c r="AI351" s="26"/>
      <c r="AL351" s="25"/>
      <c r="AM351" s="24"/>
      <c r="AN351" s="24"/>
      <c r="AO351" s="25"/>
      <c r="AR351" s="25"/>
      <c r="AU351" s="34"/>
      <c r="AX351" s="34"/>
      <c r="AZ351" s="24"/>
      <c r="BA351" s="25"/>
      <c r="BB351" s="24"/>
      <c r="BC351" s="24"/>
      <c r="BL351" s="24"/>
      <c r="BM351" s="24"/>
      <c r="BN351" s="24"/>
      <c r="BO351" s="24"/>
      <c r="BP351" s="24"/>
      <c r="BQ351" s="24"/>
      <c r="BR351" s="24"/>
      <c r="BS351" s="24"/>
    </row>
    <row r="352" spans="8:71" s="6" customFormat="1" x14ac:dyDescent="0.2">
      <c r="H352" s="26"/>
      <c r="R352" s="24"/>
      <c r="S352" s="24"/>
      <c r="T352" s="24"/>
      <c r="U352" s="28"/>
      <c r="X352" s="26"/>
      <c r="AA352" s="26"/>
      <c r="AD352" s="26"/>
      <c r="AG352" s="28"/>
      <c r="AH352" s="26"/>
      <c r="AI352" s="26"/>
      <c r="AL352" s="25"/>
      <c r="AM352" s="24"/>
      <c r="AN352" s="24"/>
      <c r="AO352" s="25"/>
      <c r="AR352" s="25"/>
      <c r="AU352" s="34"/>
      <c r="AX352" s="34"/>
      <c r="AZ352" s="24"/>
      <c r="BA352" s="25"/>
      <c r="BB352" s="24"/>
      <c r="BC352" s="24"/>
      <c r="BL352" s="24"/>
      <c r="BM352" s="24"/>
      <c r="BN352" s="24"/>
      <c r="BO352" s="24"/>
      <c r="BP352" s="24"/>
      <c r="BQ352" s="24"/>
      <c r="BR352" s="24"/>
      <c r="BS352" s="24"/>
    </row>
    <row r="353" spans="8:71" s="6" customFormat="1" x14ac:dyDescent="0.2">
      <c r="H353" s="26"/>
      <c r="R353" s="24"/>
      <c r="S353" s="24"/>
      <c r="T353" s="24"/>
      <c r="U353" s="28"/>
      <c r="X353" s="26"/>
      <c r="AA353" s="26"/>
      <c r="AD353" s="26"/>
      <c r="AG353" s="28"/>
      <c r="AH353" s="26"/>
      <c r="AI353" s="26"/>
      <c r="AL353" s="25"/>
      <c r="AM353" s="24"/>
      <c r="AN353" s="24"/>
      <c r="AO353" s="25"/>
      <c r="AR353" s="25"/>
      <c r="AU353" s="34"/>
      <c r="AX353" s="34"/>
      <c r="AZ353" s="24"/>
      <c r="BA353" s="25"/>
      <c r="BB353" s="24"/>
      <c r="BC353" s="24"/>
      <c r="BL353" s="24"/>
      <c r="BM353" s="24"/>
      <c r="BN353" s="24"/>
      <c r="BO353" s="24"/>
      <c r="BP353" s="24"/>
      <c r="BQ353" s="24"/>
      <c r="BR353" s="24"/>
      <c r="BS353" s="24"/>
    </row>
    <row r="354" spans="8:71" s="6" customFormat="1" x14ac:dyDescent="0.2">
      <c r="H354" s="26"/>
      <c r="R354" s="24"/>
      <c r="S354" s="24"/>
      <c r="T354" s="24"/>
      <c r="U354" s="28"/>
      <c r="X354" s="26"/>
      <c r="AA354" s="26"/>
      <c r="AD354" s="26"/>
      <c r="AG354" s="28"/>
      <c r="AH354" s="26"/>
      <c r="AI354" s="26"/>
      <c r="AL354" s="25"/>
      <c r="AM354" s="24"/>
      <c r="AN354" s="24"/>
      <c r="AO354" s="25"/>
      <c r="AR354" s="25"/>
      <c r="AU354" s="34"/>
      <c r="AX354" s="34"/>
      <c r="AZ354" s="24"/>
      <c r="BA354" s="25"/>
      <c r="BB354" s="24"/>
      <c r="BC354" s="24"/>
      <c r="BL354" s="24"/>
      <c r="BM354" s="24"/>
      <c r="BN354" s="24"/>
      <c r="BO354" s="24"/>
      <c r="BP354" s="24"/>
      <c r="BQ354" s="24"/>
      <c r="BR354" s="24"/>
      <c r="BS354" s="24"/>
    </row>
    <row r="355" spans="8:71" s="6" customFormat="1" x14ac:dyDescent="0.2">
      <c r="H355" s="26"/>
      <c r="R355" s="24"/>
      <c r="S355" s="24"/>
      <c r="T355" s="24"/>
      <c r="U355" s="28"/>
      <c r="X355" s="26"/>
      <c r="AA355" s="26"/>
      <c r="AD355" s="26"/>
      <c r="AG355" s="28"/>
      <c r="AH355" s="26"/>
      <c r="AI355" s="26"/>
      <c r="AL355" s="25"/>
      <c r="AM355" s="24"/>
      <c r="AN355" s="24"/>
      <c r="AO355" s="25"/>
      <c r="AR355" s="25"/>
      <c r="AU355" s="34"/>
      <c r="AX355" s="34"/>
      <c r="AZ355" s="24"/>
      <c r="BA355" s="25"/>
      <c r="BB355" s="24"/>
      <c r="BC355" s="24"/>
      <c r="BL355" s="24"/>
      <c r="BM355" s="24"/>
      <c r="BN355" s="24"/>
      <c r="BO355" s="24"/>
      <c r="BP355" s="24"/>
      <c r="BQ355" s="24"/>
      <c r="BR355" s="24"/>
      <c r="BS355" s="24"/>
    </row>
    <row r="356" spans="8:71" s="6" customFormat="1" x14ac:dyDescent="0.2">
      <c r="H356" s="26"/>
      <c r="R356" s="24"/>
      <c r="S356" s="24"/>
      <c r="T356" s="24"/>
      <c r="U356" s="28"/>
      <c r="X356" s="26"/>
      <c r="AA356" s="26"/>
      <c r="AD356" s="26"/>
      <c r="AG356" s="28"/>
      <c r="AH356" s="26"/>
      <c r="AI356" s="26"/>
      <c r="AL356" s="25"/>
      <c r="AM356" s="24"/>
      <c r="AN356" s="24"/>
      <c r="AO356" s="25"/>
      <c r="AR356" s="25"/>
      <c r="AU356" s="34"/>
      <c r="AX356" s="34"/>
      <c r="AZ356" s="24"/>
      <c r="BA356" s="25"/>
      <c r="BB356" s="24"/>
      <c r="BC356" s="24"/>
      <c r="BL356" s="24"/>
      <c r="BM356" s="24"/>
      <c r="BN356" s="24"/>
      <c r="BO356" s="24"/>
      <c r="BP356" s="24"/>
      <c r="BQ356" s="24"/>
      <c r="BR356" s="24"/>
      <c r="BS356" s="24"/>
    </row>
    <row r="357" spans="8:71" s="6" customFormat="1" x14ac:dyDescent="0.2">
      <c r="H357" s="26"/>
      <c r="R357" s="24"/>
      <c r="S357" s="24"/>
      <c r="T357" s="24"/>
      <c r="U357" s="28"/>
      <c r="X357" s="26"/>
      <c r="AA357" s="26"/>
      <c r="AD357" s="26"/>
      <c r="AG357" s="28"/>
      <c r="AH357" s="26"/>
      <c r="AI357" s="26"/>
      <c r="AL357" s="25"/>
      <c r="AM357" s="24"/>
      <c r="AN357" s="24"/>
      <c r="AO357" s="25"/>
      <c r="AR357" s="25"/>
      <c r="AU357" s="34"/>
      <c r="AX357" s="34"/>
      <c r="AZ357" s="24"/>
      <c r="BA357" s="25"/>
      <c r="BB357" s="24"/>
      <c r="BC357" s="24"/>
      <c r="BL357" s="24"/>
      <c r="BM357" s="24"/>
      <c r="BN357" s="24"/>
      <c r="BO357" s="24"/>
      <c r="BP357" s="24"/>
      <c r="BQ357" s="24"/>
      <c r="BR357" s="24"/>
      <c r="BS357" s="24"/>
    </row>
    <row r="358" spans="8:71" s="6" customFormat="1" x14ac:dyDescent="0.2">
      <c r="H358" s="26"/>
      <c r="R358" s="24"/>
      <c r="S358" s="24"/>
      <c r="T358" s="24"/>
      <c r="U358" s="28"/>
      <c r="X358" s="26"/>
      <c r="AA358" s="26"/>
      <c r="AD358" s="26"/>
      <c r="AG358" s="28"/>
      <c r="AH358" s="26"/>
      <c r="AI358" s="26"/>
      <c r="AL358" s="25"/>
      <c r="AM358" s="24"/>
      <c r="AN358" s="24"/>
      <c r="AO358" s="25"/>
      <c r="AR358" s="25"/>
      <c r="AU358" s="34"/>
      <c r="AX358" s="34"/>
      <c r="AZ358" s="24"/>
      <c r="BA358" s="25"/>
      <c r="BB358" s="24"/>
      <c r="BC358" s="24"/>
      <c r="BL358" s="24"/>
      <c r="BM358" s="24"/>
      <c r="BN358" s="24"/>
      <c r="BO358" s="24"/>
      <c r="BP358" s="24"/>
      <c r="BQ358" s="24"/>
      <c r="BR358" s="24"/>
      <c r="BS358" s="24"/>
    </row>
    <row r="359" spans="8:71" s="6" customFormat="1" x14ac:dyDescent="0.2">
      <c r="H359" s="26"/>
      <c r="R359" s="24"/>
      <c r="S359" s="24"/>
      <c r="T359" s="24"/>
      <c r="U359" s="28"/>
      <c r="X359" s="26"/>
      <c r="AA359" s="26"/>
      <c r="AD359" s="26"/>
      <c r="AG359" s="28"/>
      <c r="AH359" s="26"/>
      <c r="AI359" s="26"/>
      <c r="AL359" s="25"/>
      <c r="AM359" s="24"/>
      <c r="AN359" s="24"/>
      <c r="AO359" s="25"/>
      <c r="AR359" s="25"/>
      <c r="AU359" s="34"/>
      <c r="AX359" s="34"/>
      <c r="AZ359" s="24"/>
      <c r="BA359" s="25"/>
      <c r="BB359" s="24"/>
      <c r="BC359" s="24"/>
      <c r="BL359" s="24"/>
      <c r="BM359" s="24"/>
      <c r="BN359" s="24"/>
      <c r="BO359" s="24"/>
      <c r="BP359" s="24"/>
      <c r="BQ359" s="24"/>
      <c r="BR359" s="24"/>
      <c r="BS359" s="24"/>
    </row>
    <row r="360" spans="8:71" s="6" customFormat="1" x14ac:dyDescent="0.2">
      <c r="H360" s="26"/>
      <c r="R360" s="24"/>
      <c r="S360" s="24"/>
      <c r="T360" s="24"/>
      <c r="U360" s="28"/>
      <c r="X360" s="26"/>
      <c r="AA360" s="26"/>
      <c r="AD360" s="26"/>
      <c r="AG360" s="28"/>
      <c r="AH360" s="26"/>
      <c r="AI360" s="26"/>
      <c r="AL360" s="25"/>
      <c r="AM360" s="24"/>
      <c r="AN360" s="24"/>
      <c r="AO360" s="25"/>
      <c r="AR360" s="25"/>
      <c r="AU360" s="34"/>
      <c r="AX360" s="34"/>
      <c r="AZ360" s="24"/>
      <c r="BA360" s="25"/>
      <c r="BB360" s="24"/>
      <c r="BC360" s="24"/>
      <c r="BL360" s="24"/>
      <c r="BM360" s="24"/>
      <c r="BN360" s="24"/>
      <c r="BO360" s="24"/>
      <c r="BP360" s="24"/>
      <c r="BQ360" s="24"/>
      <c r="BR360" s="24"/>
      <c r="BS360" s="24"/>
    </row>
    <row r="361" spans="8:71" s="6" customFormat="1" x14ac:dyDescent="0.2">
      <c r="H361" s="26"/>
      <c r="R361" s="24"/>
      <c r="S361" s="24"/>
      <c r="T361" s="24"/>
      <c r="U361" s="28"/>
      <c r="X361" s="26"/>
      <c r="AA361" s="26"/>
      <c r="AD361" s="26"/>
      <c r="AG361" s="28"/>
      <c r="AH361" s="26"/>
      <c r="AI361" s="26"/>
      <c r="AL361" s="25"/>
      <c r="AM361" s="24"/>
      <c r="AN361" s="24"/>
      <c r="AO361" s="25"/>
      <c r="AR361" s="25"/>
      <c r="AU361" s="34"/>
      <c r="AX361" s="34"/>
      <c r="AZ361" s="24"/>
      <c r="BA361" s="25"/>
      <c r="BB361" s="24"/>
      <c r="BC361" s="24"/>
      <c r="BL361" s="24"/>
      <c r="BM361" s="24"/>
      <c r="BN361" s="24"/>
      <c r="BO361" s="24"/>
      <c r="BP361" s="24"/>
      <c r="BQ361" s="24"/>
      <c r="BR361" s="24"/>
      <c r="BS361" s="24"/>
    </row>
    <row r="362" spans="8:71" s="6" customFormat="1" x14ac:dyDescent="0.2">
      <c r="H362" s="26"/>
      <c r="R362" s="24"/>
      <c r="S362" s="24"/>
      <c r="T362" s="24"/>
      <c r="U362" s="28"/>
      <c r="X362" s="26"/>
      <c r="AA362" s="26"/>
      <c r="AD362" s="26"/>
      <c r="AG362" s="28"/>
      <c r="AH362" s="26"/>
      <c r="AI362" s="26"/>
      <c r="AL362" s="25"/>
      <c r="AM362" s="24"/>
      <c r="AN362" s="24"/>
      <c r="AO362" s="25"/>
      <c r="AR362" s="25"/>
      <c r="AU362" s="34"/>
      <c r="AX362" s="34"/>
      <c r="AZ362" s="24"/>
      <c r="BA362" s="25"/>
      <c r="BB362" s="24"/>
      <c r="BC362" s="24"/>
      <c r="BL362" s="24"/>
      <c r="BM362" s="24"/>
      <c r="BN362" s="24"/>
      <c r="BO362" s="24"/>
      <c r="BP362" s="24"/>
      <c r="BQ362" s="24"/>
      <c r="BR362" s="24"/>
      <c r="BS362" s="24"/>
    </row>
    <row r="363" spans="8:71" s="6" customFormat="1" x14ac:dyDescent="0.2">
      <c r="H363" s="26"/>
      <c r="R363" s="24"/>
      <c r="S363" s="24"/>
      <c r="T363" s="24"/>
      <c r="U363" s="28"/>
      <c r="X363" s="26"/>
      <c r="AA363" s="26"/>
      <c r="AD363" s="26"/>
      <c r="AG363" s="28"/>
      <c r="AH363" s="26"/>
      <c r="AI363" s="26"/>
      <c r="AL363" s="25"/>
      <c r="AM363" s="24"/>
      <c r="AN363" s="24"/>
      <c r="AO363" s="25"/>
      <c r="AR363" s="25"/>
      <c r="AU363" s="34"/>
      <c r="AX363" s="34"/>
      <c r="AZ363" s="24"/>
      <c r="BA363" s="25"/>
      <c r="BB363" s="24"/>
      <c r="BC363" s="24"/>
      <c r="BL363" s="24"/>
      <c r="BM363" s="24"/>
      <c r="BN363" s="24"/>
      <c r="BO363" s="24"/>
      <c r="BP363" s="24"/>
      <c r="BQ363" s="24"/>
      <c r="BR363" s="24"/>
      <c r="BS363" s="24"/>
    </row>
    <row r="364" spans="8:71" s="6" customFormat="1" x14ac:dyDescent="0.2">
      <c r="H364" s="26"/>
      <c r="R364" s="24"/>
      <c r="S364" s="24"/>
      <c r="T364" s="24"/>
      <c r="U364" s="28"/>
      <c r="X364" s="26"/>
      <c r="AA364" s="26"/>
      <c r="AD364" s="26"/>
      <c r="AG364" s="28"/>
      <c r="AH364" s="26"/>
      <c r="AI364" s="26"/>
      <c r="AL364" s="25"/>
      <c r="AM364" s="24"/>
      <c r="AN364" s="24"/>
      <c r="AO364" s="25"/>
      <c r="AR364" s="25"/>
      <c r="AU364" s="34"/>
      <c r="AX364" s="34"/>
      <c r="AZ364" s="24"/>
      <c r="BA364" s="25"/>
      <c r="BB364" s="24"/>
      <c r="BC364" s="24"/>
      <c r="BL364" s="24"/>
      <c r="BM364" s="24"/>
      <c r="BN364" s="24"/>
      <c r="BO364" s="24"/>
      <c r="BP364" s="24"/>
      <c r="BQ364" s="24"/>
      <c r="BR364" s="24"/>
      <c r="BS364" s="24"/>
    </row>
    <row r="365" spans="8:71" s="6" customFormat="1" x14ac:dyDescent="0.2">
      <c r="H365" s="26"/>
      <c r="R365" s="24"/>
      <c r="S365" s="24"/>
      <c r="T365" s="24"/>
      <c r="U365" s="28"/>
      <c r="X365" s="26"/>
      <c r="AA365" s="26"/>
      <c r="AD365" s="26"/>
      <c r="AG365" s="28"/>
      <c r="AH365" s="26"/>
      <c r="AI365" s="26"/>
      <c r="AL365" s="25"/>
      <c r="AM365" s="24"/>
      <c r="AN365" s="24"/>
      <c r="AO365" s="25"/>
      <c r="AR365" s="25"/>
      <c r="AU365" s="34"/>
      <c r="AX365" s="34"/>
      <c r="AZ365" s="24"/>
      <c r="BA365" s="25"/>
      <c r="BB365" s="24"/>
      <c r="BC365" s="24"/>
      <c r="BL365" s="24"/>
      <c r="BM365" s="24"/>
      <c r="BN365" s="24"/>
      <c r="BO365" s="24"/>
      <c r="BP365" s="24"/>
      <c r="BQ365" s="24"/>
      <c r="BR365" s="24"/>
      <c r="BS365" s="24"/>
    </row>
    <row r="366" spans="8:71" s="6" customFormat="1" x14ac:dyDescent="0.2">
      <c r="H366" s="26"/>
      <c r="R366" s="24"/>
      <c r="S366" s="24"/>
      <c r="T366" s="24"/>
      <c r="U366" s="28"/>
      <c r="X366" s="26"/>
      <c r="AA366" s="26"/>
      <c r="AD366" s="26"/>
      <c r="AG366" s="28"/>
      <c r="AH366" s="26"/>
      <c r="AI366" s="26"/>
      <c r="AL366" s="25"/>
      <c r="AM366" s="24"/>
      <c r="AN366" s="24"/>
      <c r="AO366" s="25"/>
      <c r="AR366" s="25"/>
      <c r="AU366" s="34"/>
      <c r="AX366" s="34"/>
      <c r="AZ366" s="24"/>
      <c r="BA366" s="25"/>
      <c r="BB366" s="24"/>
      <c r="BC366" s="24"/>
      <c r="BL366" s="24"/>
      <c r="BM366" s="24"/>
      <c r="BN366" s="24"/>
      <c r="BO366" s="24"/>
      <c r="BP366" s="24"/>
      <c r="BQ366" s="24"/>
      <c r="BR366" s="24"/>
      <c r="BS366" s="24"/>
    </row>
    <row r="367" spans="8:71" s="6" customFormat="1" x14ac:dyDescent="0.2">
      <c r="H367" s="26"/>
      <c r="R367" s="24"/>
      <c r="S367" s="24"/>
      <c r="T367" s="24"/>
      <c r="U367" s="28"/>
      <c r="X367" s="26"/>
      <c r="AA367" s="26"/>
      <c r="AD367" s="26"/>
      <c r="AG367" s="28"/>
      <c r="AH367" s="26"/>
      <c r="AI367" s="26"/>
      <c r="AL367" s="25"/>
      <c r="AM367" s="24"/>
      <c r="AN367" s="24"/>
      <c r="AO367" s="25"/>
      <c r="AR367" s="25"/>
      <c r="AU367" s="34"/>
      <c r="AX367" s="34"/>
      <c r="AZ367" s="24"/>
      <c r="BA367" s="25"/>
      <c r="BB367" s="24"/>
      <c r="BC367" s="24"/>
      <c r="BL367" s="24"/>
      <c r="BM367" s="24"/>
      <c r="BN367" s="24"/>
      <c r="BO367" s="24"/>
      <c r="BP367" s="24"/>
      <c r="BQ367" s="24"/>
      <c r="BR367" s="24"/>
      <c r="BS367" s="24"/>
    </row>
    <row r="368" spans="8:71" s="6" customFormat="1" x14ac:dyDescent="0.2">
      <c r="H368" s="26"/>
      <c r="R368" s="24"/>
      <c r="S368" s="24"/>
      <c r="T368" s="24"/>
      <c r="U368" s="28"/>
      <c r="X368" s="26"/>
      <c r="AA368" s="26"/>
      <c r="AD368" s="26"/>
      <c r="AG368" s="28"/>
      <c r="AH368" s="26"/>
      <c r="AI368" s="26"/>
      <c r="AL368" s="25"/>
      <c r="AM368" s="24"/>
      <c r="AN368" s="24"/>
      <c r="AO368" s="25"/>
      <c r="AR368" s="25"/>
      <c r="AU368" s="34"/>
      <c r="AX368" s="34"/>
      <c r="AZ368" s="24"/>
      <c r="BA368" s="25"/>
      <c r="BB368" s="24"/>
      <c r="BC368" s="24"/>
      <c r="BL368" s="24"/>
      <c r="BM368" s="24"/>
      <c r="BN368" s="24"/>
      <c r="BO368" s="24"/>
      <c r="BP368" s="24"/>
      <c r="BQ368" s="24"/>
      <c r="BR368" s="24"/>
      <c r="BS368" s="24"/>
    </row>
    <row r="369" spans="8:71" s="6" customFormat="1" x14ac:dyDescent="0.2">
      <c r="H369" s="26"/>
      <c r="R369" s="24"/>
      <c r="S369" s="24"/>
      <c r="T369" s="24"/>
      <c r="U369" s="28"/>
      <c r="X369" s="26"/>
      <c r="AA369" s="26"/>
      <c r="AD369" s="26"/>
      <c r="AG369" s="28"/>
      <c r="AH369" s="26"/>
      <c r="AI369" s="26"/>
      <c r="AL369" s="25"/>
      <c r="AM369" s="24"/>
      <c r="AN369" s="24"/>
      <c r="AO369" s="25"/>
      <c r="AR369" s="25"/>
      <c r="AU369" s="34"/>
      <c r="AX369" s="34"/>
      <c r="AZ369" s="24"/>
      <c r="BA369" s="25"/>
      <c r="BB369" s="24"/>
      <c r="BC369" s="24"/>
      <c r="BL369" s="24"/>
      <c r="BM369" s="24"/>
      <c r="BN369" s="24"/>
      <c r="BO369" s="24"/>
      <c r="BP369" s="24"/>
      <c r="BQ369" s="24"/>
      <c r="BR369" s="24"/>
      <c r="BS369" s="24"/>
    </row>
    <row r="370" spans="8:71" s="6" customFormat="1" x14ac:dyDescent="0.2">
      <c r="H370" s="26"/>
      <c r="R370" s="24"/>
      <c r="S370" s="24"/>
      <c r="T370" s="24"/>
      <c r="U370" s="28"/>
      <c r="X370" s="26"/>
      <c r="AA370" s="26"/>
      <c r="AD370" s="26"/>
      <c r="AG370" s="28"/>
      <c r="AH370" s="26"/>
      <c r="AI370" s="26"/>
      <c r="AL370" s="25"/>
      <c r="AM370" s="24"/>
      <c r="AN370" s="24"/>
      <c r="AO370" s="25"/>
      <c r="AR370" s="25"/>
      <c r="AU370" s="34"/>
      <c r="AX370" s="34"/>
      <c r="AZ370" s="24"/>
      <c r="BA370" s="25"/>
      <c r="BB370" s="24"/>
      <c r="BC370" s="24"/>
      <c r="BL370" s="24"/>
      <c r="BM370" s="24"/>
      <c r="BN370" s="24"/>
      <c r="BO370" s="24"/>
      <c r="BP370" s="24"/>
      <c r="BQ370" s="24"/>
      <c r="BR370" s="24"/>
      <c r="BS370" s="24"/>
    </row>
    <row r="371" spans="8:71" s="6" customFormat="1" x14ac:dyDescent="0.2">
      <c r="H371" s="26"/>
      <c r="R371" s="24"/>
      <c r="S371" s="24"/>
      <c r="T371" s="24"/>
      <c r="U371" s="28"/>
      <c r="X371" s="26"/>
      <c r="AA371" s="26"/>
      <c r="AD371" s="26"/>
      <c r="AG371" s="28"/>
      <c r="AH371" s="26"/>
      <c r="AI371" s="26"/>
      <c r="AL371" s="25"/>
      <c r="AM371" s="24"/>
      <c r="AN371" s="24"/>
      <c r="AO371" s="25"/>
      <c r="AR371" s="25"/>
      <c r="AU371" s="34"/>
      <c r="AX371" s="34"/>
      <c r="AZ371" s="24"/>
      <c r="BA371" s="25"/>
      <c r="BB371" s="24"/>
      <c r="BC371" s="24"/>
      <c r="BL371" s="24"/>
      <c r="BM371" s="24"/>
      <c r="BN371" s="24"/>
      <c r="BO371" s="24"/>
      <c r="BP371" s="24"/>
      <c r="BQ371" s="24"/>
      <c r="BR371" s="24"/>
      <c r="BS371" s="24"/>
    </row>
    <row r="372" spans="8:71" s="6" customFormat="1" x14ac:dyDescent="0.2">
      <c r="H372" s="26"/>
      <c r="R372" s="24"/>
      <c r="S372" s="24"/>
      <c r="T372" s="24"/>
      <c r="U372" s="28"/>
      <c r="X372" s="26"/>
      <c r="AA372" s="26"/>
      <c r="AD372" s="26"/>
      <c r="AG372" s="28"/>
      <c r="AH372" s="26"/>
      <c r="AI372" s="26"/>
      <c r="AL372" s="25"/>
      <c r="AM372" s="24"/>
      <c r="AN372" s="24"/>
      <c r="AO372" s="25"/>
      <c r="AR372" s="25"/>
      <c r="AU372" s="34"/>
      <c r="AX372" s="34"/>
      <c r="AZ372" s="24"/>
      <c r="BA372" s="25"/>
      <c r="BB372" s="24"/>
      <c r="BC372" s="24"/>
      <c r="BL372" s="24"/>
      <c r="BM372" s="24"/>
      <c r="BN372" s="24"/>
      <c r="BO372" s="24"/>
      <c r="BP372" s="24"/>
      <c r="BQ372" s="24"/>
      <c r="BR372" s="24"/>
      <c r="BS372" s="24"/>
    </row>
    <row r="373" spans="8:71" s="6" customFormat="1" x14ac:dyDescent="0.2">
      <c r="H373" s="26"/>
      <c r="R373" s="24"/>
      <c r="S373" s="24"/>
      <c r="T373" s="24"/>
      <c r="U373" s="28"/>
      <c r="X373" s="26"/>
      <c r="AA373" s="26"/>
      <c r="AD373" s="26"/>
      <c r="AG373" s="28"/>
      <c r="AH373" s="26"/>
      <c r="AI373" s="26"/>
      <c r="AL373" s="25"/>
      <c r="AM373" s="24"/>
      <c r="AN373" s="24"/>
      <c r="AO373" s="25"/>
      <c r="AR373" s="25"/>
      <c r="AU373" s="34"/>
      <c r="AX373" s="34"/>
      <c r="AZ373" s="24"/>
      <c r="BA373" s="25"/>
      <c r="BB373" s="24"/>
      <c r="BC373" s="24"/>
      <c r="BL373" s="24"/>
      <c r="BM373" s="24"/>
      <c r="BN373" s="24"/>
      <c r="BO373" s="24"/>
      <c r="BP373" s="24"/>
      <c r="BQ373" s="24"/>
      <c r="BR373" s="24"/>
      <c r="BS373" s="24"/>
    </row>
    <row r="374" spans="8:71" s="6" customFormat="1" x14ac:dyDescent="0.2">
      <c r="H374" s="26"/>
      <c r="R374" s="24"/>
      <c r="S374" s="24"/>
      <c r="T374" s="24"/>
      <c r="U374" s="28"/>
      <c r="X374" s="26"/>
      <c r="AA374" s="26"/>
      <c r="AD374" s="26"/>
      <c r="AG374" s="28"/>
      <c r="AH374" s="26"/>
      <c r="AI374" s="26"/>
      <c r="AL374" s="25"/>
      <c r="AM374" s="24"/>
      <c r="AN374" s="24"/>
      <c r="AO374" s="25"/>
      <c r="AR374" s="25"/>
      <c r="AU374" s="34"/>
      <c r="AX374" s="34"/>
      <c r="AZ374" s="24"/>
      <c r="BA374" s="25"/>
      <c r="BB374" s="24"/>
      <c r="BC374" s="24"/>
      <c r="BL374" s="24"/>
      <c r="BM374" s="24"/>
      <c r="BN374" s="24"/>
      <c r="BO374" s="24"/>
      <c r="BP374" s="24"/>
      <c r="BQ374" s="24"/>
      <c r="BR374" s="24"/>
      <c r="BS374" s="24"/>
    </row>
    <row r="375" spans="8:71" s="6" customFormat="1" x14ac:dyDescent="0.2">
      <c r="H375" s="26"/>
      <c r="R375" s="24"/>
      <c r="S375" s="24"/>
      <c r="T375" s="24"/>
      <c r="U375" s="28"/>
      <c r="X375" s="26"/>
      <c r="AA375" s="26"/>
      <c r="AD375" s="26"/>
      <c r="AG375" s="28"/>
      <c r="AH375" s="26"/>
      <c r="AI375" s="26"/>
      <c r="AL375" s="25"/>
      <c r="AM375" s="24"/>
      <c r="AN375" s="24"/>
      <c r="AO375" s="25"/>
      <c r="AR375" s="25"/>
      <c r="AU375" s="34"/>
      <c r="AX375" s="34"/>
      <c r="AZ375" s="24"/>
      <c r="BA375" s="25"/>
      <c r="BB375" s="24"/>
      <c r="BC375" s="24"/>
      <c r="BL375" s="24"/>
      <c r="BM375" s="24"/>
      <c r="BN375" s="24"/>
      <c r="BO375" s="24"/>
      <c r="BP375" s="24"/>
      <c r="BQ375" s="24"/>
      <c r="BR375" s="24"/>
      <c r="BS375" s="24"/>
    </row>
    <row r="376" spans="8:71" s="6" customFormat="1" x14ac:dyDescent="0.2">
      <c r="H376" s="26"/>
      <c r="R376" s="24"/>
      <c r="S376" s="24"/>
      <c r="T376" s="24"/>
      <c r="U376" s="28"/>
      <c r="X376" s="26"/>
      <c r="AA376" s="26"/>
      <c r="AD376" s="26"/>
      <c r="AG376" s="28"/>
      <c r="AH376" s="26"/>
      <c r="AI376" s="26"/>
      <c r="AL376" s="25"/>
      <c r="AM376" s="24"/>
      <c r="AN376" s="24"/>
      <c r="AO376" s="25"/>
      <c r="AR376" s="25"/>
      <c r="AU376" s="34"/>
      <c r="AX376" s="34"/>
      <c r="AZ376" s="24"/>
      <c r="BA376" s="25"/>
      <c r="BB376" s="24"/>
      <c r="BC376" s="24"/>
      <c r="BL376" s="24"/>
      <c r="BM376" s="24"/>
      <c r="BN376" s="24"/>
      <c r="BO376" s="24"/>
      <c r="BP376" s="24"/>
      <c r="BQ376" s="24"/>
      <c r="BR376" s="24"/>
      <c r="BS376" s="24"/>
    </row>
    <row r="377" spans="8:71" s="6" customFormat="1" x14ac:dyDescent="0.2">
      <c r="H377" s="26"/>
      <c r="R377" s="24"/>
      <c r="S377" s="24"/>
      <c r="T377" s="24"/>
      <c r="U377" s="28"/>
      <c r="X377" s="26"/>
      <c r="AA377" s="26"/>
      <c r="AD377" s="26"/>
      <c r="AG377" s="28"/>
      <c r="AH377" s="26"/>
      <c r="AI377" s="26"/>
      <c r="AL377" s="25"/>
      <c r="AM377" s="24"/>
      <c r="AN377" s="24"/>
      <c r="AO377" s="25"/>
      <c r="AR377" s="25"/>
      <c r="AU377" s="34"/>
      <c r="AX377" s="34"/>
      <c r="AZ377" s="24"/>
      <c r="BA377" s="25"/>
      <c r="BB377" s="24"/>
      <c r="BC377" s="24"/>
      <c r="BL377" s="24"/>
      <c r="BM377" s="24"/>
      <c r="BN377" s="24"/>
      <c r="BO377" s="24"/>
      <c r="BP377" s="24"/>
      <c r="BQ377" s="24"/>
      <c r="BR377" s="24"/>
      <c r="BS377" s="24"/>
    </row>
    <row r="378" spans="8:71" s="6" customFormat="1" x14ac:dyDescent="0.2">
      <c r="H378" s="26"/>
      <c r="R378" s="24"/>
      <c r="S378" s="24"/>
      <c r="T378" s="24"/>
      <c r="U378" s="28"/>
      <c r="X378" s="26"/>
      <c r="AA378" s="26"/>
      <c r="AD378" s="26"/>
      <c r="AG378" s="28"/>
      <c r="AH378" s="26"/>
      <c r="AI378" s="26"/>
      <c r="AL378" s="25"/>
      <c r="AM378" s="24"/>
      <c r="AN378" s="24"/>
      <c r="AO378" s="25"/>
      <c r="AR378" s="25"/>
      <c r="AU378" s="34"/>
      <c r="AX378" s="34"/>
      <c r="AZ378" s="24"/>
      <c r="BA378" s="25"/>
      <c r="BB378" s="24"/>
      <c r="BC378" s="24"/>
      <c r="BL378" s="24"/>
      <c r="BM378" s="24"/>
      <c r="BN378" s="24"/>
      <c r="BO378" s="24"/>
      <c r="BP378" s="24"/>
      <c r="BQ378" s="24"/>
      <c r="BR378" s="24"/>
      <c r="BS378" s="24"/>
    </row>
    <row r="379" spans="8:71" s="6" customFormat="1" x14ac:dyDescent="0.2">
      <c r="H379" s="26"/>
      <c r="R379" s="24"/>
      <c r="S379" s="24"/>
      <c r="T379" s="24"/>
      <c r="U379" s="28"/>
      <c r="X379" s="26"/>
      <c r="AA379" s="26"/>
      <c r="AD379" s="26"/>
      <c r="AG379" s="28"/>
      <c r="AH379" s="26"/>
      <c r="AI379" s="26"/>
      <c r="AL379" s="25"/>
      <c r="AM379" s="24"/>
      <c r="AN379" s="24"/>
      <c r="AO379" s="25"/>
      <c r="AR379" s="25"/>
      <c r="AU379" s="34"/>
      <c r="AX379" s="34"/>
      <c r="AZ379" s="24"/>
      <c r="BA379" s="25"/>
      <c r="BB379" s="24"/>
      <c r="BC379" s="24"/>
      <c r="BL379" s="24"/>
      <c r="BM379" s="24"/>
      <c r="BN379" s="24"/>
      <c r="BO379" s="24"/>
      <c r="BP379" s="24"/>
      <c r="BQ379" s="24"/>
      <c r="BR379" s="24"/>
      <c r="BS379" s="24"/>
    </row>
    <row r="380" spans="8:71" s="6" customFormat="1" x14ac:dyDescent="0.2">
      <c r="H380" s="26"/>
      <c r="R380" s="24"/>
      <c r="S380" s="24"/>
      <c r="T380" s="24"/>
      <c r="U380" s="28"/>
      <c r="X380" s="26"/>
      <c r="AA380" s="26"/>
      <c r="AD380" s="26"/>
      <c r="AG380" s="28"/>
      <c r="AH380" s="26"/>
      <c r="AI380" s="26"/>
      <c r="AL380" s="25"/>
      <c r="AM380" s="24"/>
      <c r="AN380" s="24"/>
      <c r="AO380" s="25"/>
      <c r="AR380" s="25"/>
      <c r="AU380" s="34"/>
      <c r="AX380" s="34"/>
      <c r="AZ380" s="24"/>
      <c r="BA380" s="25"/>
      <c r="BB380" s="24"/>
      <c r="BC380" s="24"/>
      <c r="BL380" s="24"/>
      <c r="BM380" s="24"/>
      <c r="BN380" s="24"/>
      <c r="BO380" s="24"/>
      <c r="BP380" s="24"/>
      <c r="BQ380" s="24"/>
      <c r="BR380" s="24"/>
      <c r="BS380" s="24"/>
    </row>
    <row r="381" spans="8:71" s="6" customFormat="1" x14ac:dyDescent="0.2">
      <c r="H381" s="26"/>
      <c r="R381" s="24"/>
      <c r="S381" s="24"/>
      <c r="T381" s="24"/>
      <c r="U381" s="28"/>
      <c r="X381" s="26"/>
      <c r="AA381" s="26"/>
      <c r="AD381" s="26"/>
      <c r="AG381" s="28"/>
      <c r="AH381" s="26"/>
      <c r="AI381" s="26"/>
      <c r="AL381" s="25"/>
      <c r="AM381" s="24"/>
      <c r="AN381" s="24"/>
      <c r="AO381" s="25"/>
      <c r="AR381" s="25"/>
      <c r="AU381" s="34"/>
      <c r="AX381" s="34"/>
      <c r="AZ381" s="24"/>
      <c r="BA381" s="25"/>
      <c r="BB381" s="24"/>
      <c r="BC381" s="24"/>
      <c r="BL381" s="24"/>
      <c r="BM381" s="24"/>
      <c r="BN381" s="24"/>
      <c r="BO381" s="24"/>
      <c r="BP381" s="24"/>
      <c r="BQ381" s="24"/>
      <c r="BR381" s="24"/>
      <c r="BS381" s="24"/>
    </row>
    <row r="382" spans="8:71" s="6" customFormat="1" x14ac:dyDescent="0.2">
      <c r="H382" s="26"/>
      <c r="R382" s="24"/>
      <c r="S382" s="24"/>
      <c r="T382" s="24"/>
      <c r="U382" s="28"/>
      <c r="X382" s="26"/>
      <c r="AA382" s="26"/>
      <c r="AD382" s="26"/>
      <c r="AG382" s="28"/>
      <c r="AH382" s="26"/>
      <c r="AI382" s="26"/>
      <c r="AL382" s="25"/>
      <c r="AM382" s="24"/>
      <c r="AN382" s="24"/>
      <c r="AO382" s="25"/>
      <c r="AR382" s="25"/>
      <c r="AU382" s="34"/>
      <c r="AX382" s="34"/>
      <c r="AZ382" s="24"/>
      <c r="BA382" s="25"/>
      <c r="BB382" s="24"/>
      <c r="BC382" s="24"/>
      <c r="BL382" s="24"/>
      <c r="BM382" s="24"/>
      <c r="BN382" s="24"/>
      <c r="BO382" s="24"/>
      <c r="BP382" s="24"/>
      <c r="BQ382" s="24"/>
      <c r="BR382" s="24"/>
      <c r="BS382" s="24"/>
    </row>
    <row r="383" spans="8:71" s="6" customFormat="1" x14ac:dyDescent="0.2">
      <c r="H383" s="26"/>
      <c r="R383" s="24"/>
      <c r="S383" s="24"/>
      <c r="T383" s="24"/>
      <c r="U383" s="28"/>
      <c r="X383" s="26"/>
      <c r="AA383" s="26"/>
      <c r="AD383" s="26"/>
      <c r="AG383" s="28"/>
      <c r="AH383" s="26"/>
      <c r="AI383" s="26"/>
      <c r="AL383" s="25"/>
      <c r="AM383" s="24"/>
      <c r="AN383" s="24"/>
      <c r="AO383" s="25"/>
      <c r="AR383" s="25"/>
      <c r="AU383" s="34"/>
      <c r="AX383" s="34"/>
      <c r="AZ383" s="24"/>
      <c r="BA383" s="25"/>
      <c r="BB383" s="24"/>
      <c r="BC383" s="24"/>
      <c r="BL383" s="24"/>
      <c r="BM383" s="24"/>
      <c r="BN383" s="24"/>
      <c r="BO383" s="24"/>
      <c r="BP383" s="24"/>
      <c r="BQ383" s="24"/>
      <c r="BR383" s="24"/>
      <c r="BS383" s="24"/>
    </row>
    <row r="384" spans="8:71" s="6" customFormat="1" x14ac:dyDescent="0.2">
      <c r="H384" s="26"/>
      <c r="R384" s="24"/>
      <c r="S384" s="24"/>
      <c r="T384" s="24"/>
      <c r="U384" s="28"/>
      <c r="X384" s="26"/>
      <c r="AA384" s="26"/>
      <c r="AD384" s="26"/>
      <c r="AG384" s="28"/>
      <c r="AH384" s="26"/>
      <c r="AI384" s="26"/>
      <c r="AL384" s="25"/>
      <c r="AM384" s="24"/>
      <c r="AN384" s="24"/>
      <c r="AO384" s="25"/>
      <c r="AR384" s="25"/>
      <c r="AU384" s="34"/>
      <c r="AX384" s="34"/>
      <c r="AZ384" s="24"/>
      <c r="BA384" s="25"/>
      <c r="BB384" s="24"/>
      <c r="BC384" s="24"/>
      <c r="BL384" s="24"/>
      <c r="BM384" s="24"/>
      <c r="BN384" s="24"/>
      <c r="BO384" s="24"/>
      <c r="BP384" s="24"/>
      <c r="BQ384" s="24"/>
      <c r="BR384" s="24"/>
      <c r="BS384" s="24"/>
    </row>
    <row r="385" spans="8:71" s="6" customFormat="1" x14ac:dyDescent="0.2">
      <c r="H385" s="26"/>
      <c r="R385" s="24"/>
      <c r="S385" s="24"/>
      <c r="T385" s="24"/>
      <c r="U385" s="28"/>
      <c r="X385" s="26"/>
      <c r="AA385" s="26"/>
      <c r="AD385" s="26"/>
      <c r="AG385" s="28"/>
      <c r="AH385" s="26"/>
      <c r="AI385" s="26"/>
      <c r="AL385" s="25"/>
      <c r="AM385" s="24"/>
      <c r="AN385" s="24"/>
      <c r="AO385" s="25"/>
      <c r="AR385" s="25"/>
      <c r="AU385" s="34"/>
      <c r="AX385" s="34"/>
      <c r="AZ385" s="24"/>
      <c r="BA385" s="25"/>
      <c r="BB385" s="24"/>
      <c r="BC385" s="24"/>
      <c r="BL385" s="24"/>
      <c r="BM385" s="24"/>
      <c r="BN385" s="24"/>
      <c r="BO385" s="24"/>
      <c r="BP385" s="24"/>
      <c r="BQ385" s="24"/>
      <c r="BR385" s="24"/>
      <c r="BS385" s="24"/>
    </row>
    <row r="386" spans="8:71" s="6" customFormat="1" x14ac:dyDescent="0.2">
      <c r="H386" s="26"/>
      <c r="R386" s="24"/>
      <c r="S386" s="24"/>
      <c r="T386" s="24"/>
      <c r="U386" s="28"/>
      <c r="X386" s="26"/>
      <c r="AA386" s="26"/>
      <c r="AD386" s="26"/>
      <c r="AG386" s="28"/>
      <c r="AH386" s="26"/>
      <c r="AI386" s="26"/>
      <c r="AL386" s="25"/>
      <c r="AM386" s="24"/>
      <c r="AN386" s="24"/>
      <c r="AO386" s="25"/>
      <c r="AR386" s="25"/>
      <c r="AU386" s="34"/>
      <c r="AX386" s="34"/>
      <c r="AZ386" s="24"/>
      <c r="BA386" s="25"/>
      <c r="BB386" s="24"/>
      <c r="BC386" s="24"/>
      <c r="BL386" s="24"/>
      <c r="BM386" s="24"/>
      <c r="BN386" s="24"/>
      <c r="BO386" s="24"/>
      <c r="BP386" s="24"/>
      <c r="BQ386" s="24"/>
      <c r="BR386" s="24"/>
      <c r="BS386" s="24"/>
    </row>
    <row r="387" spans="8:71" s="6" customFormat="1" x14ac:dyDescent="0.2">
      <c r="H387" s="26"/>
      <c r="R387" s="24"/>
      <c r="S387" s="24"/>
      <c r="T387" s="24"/>
      <c r="U387" s="28"/>
      <c r="X387" s="26"/>
      <c r="AA387" s="26"/>
      <c r="AD387" s="26"/>
      <c r="AG387" s="28"/>
      <c r="AH387" s="26"/>
      <c r="AI387" s="26"/>
      <c r="AL387" s="25"/>
      <c r="AM387" s="24"/>
      <c r="AN387" s="24"/>
      <c r="AO387" s="25"/>
      <c r="AR387" s="25"/>
      <c r="AU387" s="34"/>
      <c r="AX387" s="34"/>
      <c r="AZ387" s="24"/>
      <c r="BA387" s="25"/>
      <c r="BB387" s="24"/>
      <c r="BC387" s="24"/>
      <c r="BL387" s="24"/>
      <c r="BM387" s="24"/>
      <c r="BN387" s="24"/>
      <c r="BO387" s="24"/>
      <c r="BP387" s="24"/>
      <c r="BQ387" s="24"/>
      <c r="BR387" s="24"/>
      <c r="BS387" s="24"/>
    </row>
    <row r="388" spans="8:71" s="6" customFormat="1" x14ac:dyDescent="0.2">
      <c r="H388" s="26"/>
      <c r="R388" s="24"/>
      <c r="S388" s="24"/>
      <c r="T388" s="24"/>
      <c r="U388" s="28"/>
      <c r="X388" s="26"/>
      <c r="AA388" s="26"/>
      <c r="AD388" s="26"/>
      <c r="AG388" s="28"/>
      <c r="AH388" s="26"/>
      <c r="AI388" s="26"/>
      <c r="AL388" s="25"/>
      <c r="AM388" s="24"/>
      <c r="AN388" s="24"/>
      <c r="AO388" s="25"/>
      <c r="AR388" s="25"/>
      <c r="AU388" s="34"/>
      <c r="AX388" s="34"/>
      <c r="AZ388" s="24"/>
      <c r="BA388" s="25"/>
      <c r="BB388" s="24"/>
      <c r="BC388" s="24"/>
      <c r="BL388" s="24"/>
      <c r="BM388" s="24"/>
      <c r="BN388" s="24"/>
      <c r="BO388" s="24"/>
      <c r="BP388" s="24"/>
      <c r="BQ388" s="24"/>
      <c r="BR388" s="24"/>
      <c r="BS388" s="24"/>
    </row>
    <row r="389" spans="8:71" s="6" customFormat="1" x14ac:dyDescent="0.2">
      <c r="H389" s="26"/>
      <c r="R389" s="24"/>
      <c r="S389" s="24"/>
      <c r="T389" s="24"/>
      <c r="U389" s="28"/>
      <c r="X389" s="26"/>
      <c r="AA389" s="26"/>
      <c r="AD389" s="26"/>
      <c r="AG389" s="28"/>
      <c r="AH389" s="26"/>
      <c r="AI389" s="26"/>
      <c r="AL389" s="25"/>
      <c r="AM389" s="24"/>
      <c r="AN389" s="24"/>
      <c r="AO389" s="25"/>
      <c r="AR389" s="25"/>
      <c r="AU389" s="34"/>
      <c r="AX389" s="34"/>
      <c r="AZ389" s="24"/>
      <c r="BA389" s="25"/>
      <c r="BB389" s="24"/>
      <c r="BC389" s="24"/>
      <c r="BL389" s="24"/>
      <c r="BM389" s="24"/>
      <c r="BN389" s="24"/>
      <c r="BO389" s="24"/>
      <c r="BP389" s="24"/>
      <c r="BQ389" s="24"/>
      <c r="BR389" s="24"/>
      <c r="BS389" s="24"/>
    </row>
    <row r="390" spans="8:71" s="6" customFormat="1" x14ac:dyDescent="0.2">
      <c r="H390" s="26"/>
      <c r="R390" s="24"/>
      <c r="S390" s="24"/>
      <c r="T390" s="24"/>
      <c r="U390" s="28"/>
      <c r="X390" s="26"/>
      <c r="AA390" s="26"/>
      <c r="AD390" s="26"/>
      <c r="AG390" s="28"/>
      <c r="AH390" s="26"/>
      <c r="AI390" s="26"/>
      <c r="AL390" s="25"/>
      <c r="AM390" s="24"/>
      <c r="AN390" s="24"/>
      <c r="AO390" s="25"/>
      <c r="AR390" s="25"/>
      <c r="AU390" s="34"/>
      <c r="AX390" s="34"/>
      <c r="AZ390" s="24"/>
      <c r="BA390" s="25"/>
      <c r="BB390" s="24"/>
      <c r="BC390" s="24"/>
      <c r="BL390" s="24"/>
      <c r="BM390" s="24"/>
      <c r="BN390" s="24"/>
      <c r="BO390" s="24"/>
      <c r="BP390" s="24"/>
      <c r="BQ390" s="24"/>
      <c r="BR390" s="24"/>
      <c r="BS390" s="24"/>
    </row>
    <row r="391" spans="8:71" s="6" customFormat="1" x14ac:dyDescent="0.2">
      <c r="H391" s="26"/>
      <c r="R391" s="24"/>
      <c r="S391" s="24"/>
      <c r="T391" s="24"/>
      <c r="U391" s="28"/>
      <c r="X391" s="26"/>
      <c r="AA391" s="26"/>
      <c r="AD391" s="26"/>
      <c r="AG391" s="28"/>
      <c r="AH391" s="26"/>
      <c r="AI391" s="26"/>
      <c r="AL391" s="25"/>
      <c r="AM391" s="24"/>
      <c r="AN391" s="24"/>
      <c r="AO391" s="25"/>
      <c r="AR391" s="25"/>
      <c r="AU391" s="34"/>
      <c r="AX391" s="34"/>
      <c r="AZ391" s="24"/>
      <c r="BA391" s="25"/>
      <c r="BB391" s="24"/>
      <c r="BC391" s="24"/>
      <c r="BL391" s="24"/>
      <c r="BM391" s="24"/>
      <c r="BN391" s="24"/>
      <c r="BO391" s="24"/>
      <c r="BP391" s="24"/>
      <c r="BQ391" s="24"/>
      <c r="BR391" s="24"/>
      <c r="BS391" s="24"/>
    </row>
    <row r="392" spans="8:71" s="6" customFormat="1" x14ac:dyDescent="0.2">
      <c r="H392" s="26"/>
      <c r="R392" s="24"/>
      <c r="S392" s="24"/>
      <c r="T392" s="24"/>
      <c r="U392" s="28"/>
      <c r="X392" s="26"/>
      <c r="AA392" s="26"/>
      <c r="AD392" s="26"/>
      <c r="AG392" s="28"/>
      <c r="AH392" s="26"/>
      <c r="AI392" s="26"/>
      <c r="AL392" s="25"/>
      <c r="AM392" s="24"/>
      <c r="AN392" s="24"/>
      <c r="AO392" s="25"/>
      <c r="AR392" s="25"/>
      <c r="AU392" s="34"/>
      <c r="AX392" s="34"/>
      <c r="AZ392" s="24"/>
      <c r="BA392" s="25"/>
      <c r="BB392" s="24"/>
      <c r="BC392" s="24"/>
      <c r="BL392" s="24"/>
      <c r="BM392" s="24"/>
      <c r="BN392" s="24"/>
      <c r="BO392" s="24"/>
      <c r="BP392" s="24"/>
      <c r="BQ392" s="24"/>
      <c r="BR392" s="24"/>
      <c r="BS392" s="24"/>
    </row>
    <row r="393" spans="8:71" s="6" customFormat="1" x14ac:dyDescent="0.2">
      <c r="H393" s="26"/>
      <c r="R393" s="24"/>
      <c r="S393" s="24"/>
      <c r="T393" s="24"/>
      <c r="U393" s="28"/>
      <c r="X393" s="26"/>
      <c r="AA393" s="26"/>
      <c r="AD393" s="26"/>
      <c r="AG393" s="28"/>
      <c r="AH393" s="26"/>
      <c r="AI393" s="26"/>
      <c r="AL393" s="25"/>
      <c r="AM393" s="24"/>
      <c r="AN393" s="24"/>
      <c r="AO393" s="25"/>
      <c r="AR393" s="25"/>
      <c r="AU393" s="34"/>
      <c r="AX393" s="34"/>
      <c r="AZ393" s="24"/>
      <c r="BA393" s="25"/>
      <c r="BB393" s="24"/>
      <c r="BC393" s="24"/>
      <c r="BL393" s="24"/>
      <c r="BM393" s="24"/>
      <c r="BN393" s="24"/>
      <c r="BO393" s="24"/>
      <c r="BP393" s="24"/>
      <c r="BQ393" s="24"/>
      <c r="BR393" s="24"/>
      <c r="BS393" s="24"/>
    </row>
    <row r="394" spans="8:71" s="6" customFormat="1" x14ac:dyDescent="0.2">
      <c r="H394" s="26"/>
      <c r="R394" s="24"/>
      <c r="S394" s="24"/>
      <c r="T394" s="24"/>
      <c r="U394" s="28"/>
      <c r="X394" s="26"/>
      <c r="AA394" s="26"/>
      <c r="AD394" s="26"/>
      <c r="AG394" s="28"/>
      <c r="AH394" s="26"/>
      <c r="AI394" s="26"/>
      <c r="AL394" s="25"/>
      <c r="AM394" s="24"/>
      <c r="AN394" s="24"/>
      <c r="AO394" s="25"/>
      <c r="AR394" s="25"/>
      <c r="AU394" s="34"/>
      <c r="AX394" s="34"/>
      <c r="AZ394" s="24"/>
      <c r="BA394" s="25"/>
      <c r="BB394" s="24"/>
      <c r="BC394" s="24"/>
      <c r="BL394" s="24"/>
      <c r="BM394" s="24"/>
      <c r="BN394" s="24"/>
      <c r="BO394" s="24"/>
      <c r="BP394" s="24"/>
      <c r="BQ394" s="24"/>
      <c r="BR394" s="24"/>
      <c r="BS394" s="24"/>
    </row>
    <row r="395" spans="8:71" s="6" customFormat="1" x14ac:dyDescent="0.2">
      <c r="H395" s="26"/>
      <c r="R395" s="24"/>
      <c r="S395" s="24"/>
      <c r="T395" s="24"/>
      <c r="U395" s="28"/>
      <c r="X395" s="26"/>
      <c r="AA395" s="26"/>
      <c r="AD395" s="26"/>
      <c r="AG395" s="28"/>
      <c r="AH395" s="26"/>
      <c r="AI395" s="26"/>
      <c r="AL395" s="25"/>
      <c r="AM395" s="24"/>
      <c r="AN395" s="24"/>
      <c r="AO395" s="25"/>
      <c r="AR395" s="25"/>
      <c r="AU395" s="34"/>
      <c r="AX395" s="34"/>
      <c r="AZ395" s="24"/>
      <c r="BA395" s="25"/>
      <c r="BB395" s="24"/>
      <c r="BC395" s="24"/>
      <c r="BL395" s="24"/>
      <c r="BM395" s="24"/>
      <c r="BN395" s="24"/>
      <c r="BO395" s="24"/>
      <c r="BP395" s="24"/>
      <c r="BQ395" s="24"/>
      <c r="BR395" s="24"/>
      <c r="BS395" s="24"/>
    </row>
    <row r="396" spans="8:71" s="6" customFormat="1" x14ac:dyDescent="0.2">
      <c r="H396" s="26"/>
      <c r="R396" s="24"/>
      <c r="S396" s="24"/>
      <c r="T396" s="24"/>
      <c r="U396" s="28"/>
      <c r="X396" s="26"/>
      <c r="AA396" s="26"/>
      <c r="AD396" s="26"/>
      <c r="AG396" s="28"/>
      <c r="AH396" s="26"/>
      <c r="AI396" s="26"/>
      <c r="AL396" s="25"/>
      <c r="AM396" s="24"/>
      <c r="AN396" s="24"/>
      <c r="AO396" s="25"/>
      <c r="AR396" s="25"/>
      <c r="AU396" s="34"/>
      <c r="AX396" s="34"/>
      <c r="AZ396" s="24"/>
      <c r="BA396" s="25"/>
      <c r="BB396" s="24"/>
      <c r="BC396" s="24"/>
      <c r="BL396" s="24"/>
      <c r="BM396" s="24"/>
      <c r="BN396" s="24"/>
      <c r="BO396" s="24"/>
      <c r="BP396" s="24"/>
      <c r="BQ396" s="24"/>
      <c r="BR396" s="24"/>
      <c r="BS396" s="24"/>
    </row>
    <row r="397" spans="8:71" s="6" customFormat="1" x14ac:dyDescent="0.2">
      <c r="H397" s="26"/>
      <c r="R397" s="24"/>
      <c r="S397" s="24"/>
      <c r="T397" s="24"/>
      <c r="U397" s="28"/>
      <c r="X397" s="26"/>
      <c r="AA397" s="26"/>
      <c r="AD397" s="26"/>
      <c r="AG397" s="28"/>
      <c r="AH397" s="26"/>
      <c r="AI397" s="26"/>
      <c r="AL397" s="25"/>
      <c r="AM397" s="24"/>
      <c r="AN397" s="24"/>
      <c r="AO397" s="25"/>
      <c r="AR397" s="25"/>
      <c r="AU397" s="34"/>
      <c r="AX397" s="34"/>
      <c r="AZ397" s="24"/>
      <c r="BA397" s="25"/>
      <c r="BB397" s="24"/>
      <c r="BC397" s="24"/>
      <c r="BL397" s="24"/>
      <c r="BM397" s="24"/>
      <c r="BN397" s="24"/>
      <c r="BO397" s="24"/>
      <c r="BP397" s="24"/>
      <c r="BQ397" s="24"/>
      <c r="BR397" s="24"/>
      <c r="BS397" s="24"/>
    </row>
    <row r="398" spans="8:71" s="6" customFormat="1" x14ac:dyDescent="0.2">
      <c r="H398" s="26"/>
      <c r="R398" s="24"/>
      <c r="S398" s="24"/>
      <c r="T398" s="24"/>
      <c r="U398" s="28"/>
      <c r="X398" s="26"/>
      <c r="AA398" s="26"/>
      <c r="AD398" s="26"/>
      <c r="AG398" s="28"/>
      <c r="AH398" s="26"/>
      <c r="AI398" s="26"/>
      <c r="AL398" s="25"/>
      <c r="AM398" s="24"/>
      <c r="AN398" s="24"/>
      <c r="AO398" s="25"/>
      <c r="AR398" s="25"/>
      <c r="AU398" s="34"/>
      <c r="AX398" s="34"/>
      <c r="AZ398" s="24"/>
      <c r="BA398" s="25"/>
      <c r="BB398" s="24"/>
      <c r="BC398" s="24"/>
      <c r="BL398" s="24"/>
      <c r="BM398" s="24"/>
      <c r="BN398" s="24"/>
      <c r="BO398" s="24"/>
      <c r="BP398" s="24"/>
      <c r="BQ398" s="24"/>
      <c r="BR398" s="24"/>
      <c r="BS398" s="24"/>
    </row>
    <row r="399" spans="8:71" s="6" customFormat="1" x14ac:dyDescent="0.2">
      <c r="H399" s="26"/>
      <c r="R399" s="24"/>
      <c r="S399" s="24"/>
      <c r="T399" s="24"/>
      <c r="U399" s="28"/>
      <c r="X399" s="26"/>
      <c r="AA399" s="26"/>
      <c r="AD399" s="26"/>
      <c r="AG399" s="28"/>
      <c r="AH399" s="26"/>
      <c r="AI399" s="26"/>
      <c r="AL399" s="25"/>
      <c r="AM399" s="24"/>
      <c r="AN399" s="24"/>
      <c r="AO399" s="25"/>
      <c r="AR399" s="25"/>
      <c r="AU399" s="34"/>
      <c r="AX399" s="34"/>
      <c r="AZ399" s="24"/>
      <c r="BA399" s="25"/>
      <c r="BB399" s="24"/>
      <c r="BC399" s="24"/>
      <c r="BL399" s="24"/>
      <c r="BM399" s="24"/>
      <c r="BN399" s="24"/>
      <c r="BO399" s="24"/>
      <c r="BP399" s="24"/>
      <c r="BQ399" s="24"/>
      <c r="BR399" s="24"/>
      <c r="BS399" s="24"/>
    </row>
    <row r="400" spans="8:71" s="6" customFormat="1" x14ac:dyDescent="0.2">
      <c r="H400" s="26"/>
      <c r="R400" s="24"/>
      <c r="S400" s="24"/>
      <c r="T400" s="24"/>
      <c r="U400" s="28"/>
      <c r="X400" s="26"/>
      <c r="AA400" s="26"/>
      <c r="AD400" s="26"/>
      <c r="AG400" s="28"/>
      <c r="AH400" s="26"/>
      <c r="AI400" s="26"/>
      <c r="AL400" s="25"/>
      <c r="AM400" s="24"/>
      <c r="AN400" s="24"/>
      <c r="AO400" s="25"/>
      <c r="AR400" s="25"/>
      <c r="AU400" s="34"/>
      <c r="AX400" s="34"/>
      <c r="AZ400" s="24"/>
      <c r="BA400" s="25"/>
      <c r="BB400" s="24"/>
      <c r="BC400" s="24"/>
      <c r="BL400" s="24"/>
      <c r="BM400" s="24"/>
      <c r="BN400" s="24"/>
      <c r="BO400" s="24"/>
      <c r="BP400" s="24"/>
      <c r="BQ400" s="24"/>
      <c r="BR400" s="24"/>
      <c r="BS400" s="24"/>
    </row>
    <row r="401" spans="8:71" s="6" customFormat="1" x14ac:dyDescent="0.2">
      <c r="H401" s="26"/>
      <c r="R401" s="24"/>
      <c r="S401" s="24"/>
      <c r="T401" s="24"/>
      <c r="U401" s="28"/>
      <c r="X401" s="26"/>
      <c r="AA401" s="26"/>
      <c r="AD401" s="26"/>
      <c r="AG401" s="28"/>
      <c r="AH401" s="26"/>
      <c r="AI401" s="26"/>
      <c r="AL401" s="25"/>
      <c r="AM401" s="24"/>
      <c r="AN401" s="24"/>
      <c r="AO401" s="25"/>
      <c r="AR401" s="25"/>
      <c r="AU401" s="34"/>
      <c r="AX401" s="34"/>
      <c r="AZ401" s="24"/>
      <c r="BA401" s="25"/>
      <c r="BB401" s="24"/>
      <c r="BC401" s="24"/>
      <c r="BL401" s="24"/>
      <c r="BM401" s="24"/>
      <c r="BN401" s="24"/>
      <c r="BO401" s="24"/>
      <c r="BP401" s="24"/>
      <c r="BQ401" s="24"/>
      <c r="BR401" s="24"/>
      <c r="BS401" s="24"/>
    </row>
    <row r="402" spans="8:71" s="6" customFormat="1" x14ac:dyDescent="0.2">
      <c r="H402" s="26"/>
      <c r="R402" s="24"/>
      <c r="S402" s="24"/>
      <c r="T402" s="24"/>
      <c r="U402" s="28"/>
      <c r="X402" s="26"/>
      <c r="AA402" s="26"/>
      <c r="AD402" s="26"/>
      <c r="AG402" s="28"/>
      <c r="AH402" s="26"/>
      <c r="AI402" s="26"/>
      <c r="AL402" s="25"/>
      <c r="AM402" s="24"/>
      <c r="AN402" s="24"/>
      <c r="AO402" s="25"/>
      <c r="AR402" s="25"/>
      <c r="AU402" s="34"/>
      <c r="AX402" s="34"/>
      <c r="AZ402" s="24"/>
      <c r="BA402" s="25"/>
      <c r="BB402" s="24"/>
      <c r="BC402" s="24"/>
      <c r="BL402" s="24"/>
      <c r="BM402" s="24"/>
      <c r="BN402" s="24"/>
      <c r="BO402" s="24"/>
      <c r="BP402" s="24"/>
      <c r="BQ402" s="24"/>
      <c r="BR402" s="24"/>
      <c r="BS402" s="24"/>
    </row>
    <row r="403" spans="8:71" s="6" customFormat="1" x14ac:dyDescent="0.2">
      <c r="H403" s="26"/>
      <c r="R403" s="24"/>
      <c r="S403" s="24"/>
      <c r="T403" s="24"/>
      <c r="U403" s="28"/>
      <c r="X403" s="26"/>
      <c r="AA403" s="26"/>
      <c r="AD403" s="26"/>
      <c r="AG403" s="28"/>
      <c r="AH403" s="26"/>
      <c r="AI403" s="26"/>
      <c r="AL403" s="25"/>
      <c r="AM403" s="24"/>
      <c r="AN403" s="24"/>
      <c r="AO403" s="25"/>
      <c r="AR403" s="25"/>
      <c r="AU403" s="34"/>
      <c r="AX403" s="34"/>
      <c r="AZ403" s="24"/>
      <c r="BA403" s="25"/>
      <c r="BB403" s="24"/>
      <c r="BC403" s="24"/>
      <c r="BL403" s="24"/>
      <c r="BM403" s="24"/>
      <c r="BN403" s="24"/>
      <c r="BO403" s="24"/>
      <c r="BP403" s="24"/>
      <c r="BQ403" s="24"/>
      <c r="BR403" s="24"/>
      <c r="BS403" s="24"/>
    </row>
    <row r="404" spans="8:71" s="6" customFormat="1" x14ac:dyDescent="0.2">
      <c r="H404" s="26"/>
      <c r="R404" s="24"/>
      <c r="S404" s="24"/>
      <c r="T404" s="24"/>
      <c r="U404" s="28"/>
      <c r="X404" s="26"/>
      <c r="AA404" s="26"/>
      <c r="AD404" s="26"/>
      <c r="AG404" s="28"/>
      <c r="AH404" s="26"/>
      <c r="AI404" s="26"/>
      <c r="AL404" s="25"/>
      <c r="AM404" s="24"/>
      <c r="AN404" s="24"/>
      <c r="AO404" s="25"/>
      <c r="AR404" s="25"/>
      <c r="AU404" s="34"/>
      <c r="AX404" s="34"/>
      <c r="AZ404" s="24"/>
      <c r="BA404" s="25"/>
      <c r="BB404" s="24"/>
      <c r="BC404" s="24"/>
      <c r="BL404" s="24"/>
      <c r="BM404" s="24"/>
      <c r="BN404" s="24"/>
      <c r="BO404" s="24"/>
      <c r="BP404" s="24"/>
      <c r="BQ404" s="24"/>
      <c r="BR404" s="24"/>
      <c r="BS404" s="24"/>
    </row>
    <row r="405" spans="8:71" s="6" customFormat="1" x14ac:dyDescent="0.2">
      <c r="H405" s="26"/>
      <c r="R405" s="24"/>
      <c r="S405" s="24"/>
      <c r="T405" s="24"/>
      <c r="U405" s="28"/>
      <c r="X405" s="26"/>
      <c r="AA405" s="26"/>
      <c r="AD405" s="26"/>
      <c r="AG405" s="28"/>
      <c r="AH405" s="26"/>
      <c r="AI405" s="26"/>
      <c r="AL405" s="25"/>
      <c r="AM405" s="24"/>
      <c r="AN405" s="24"/>
      <c r="AO405" s="25"/>
      <c r="AR405" s="25"/>
      <c r="AU405" s="34"/>
      <c r="AX405" s="34"/>
      <c r="AZ405" s="24"/>
      <c r="BA405" s="25"/>
      <c r="BB405" s="24"/>
      <c r="BC405" s="24"/>
      <c r="BL405" s="24"/>
      <c r="BM405" s="24"/>
      <c r="BN405" s="24"/>
      <c r="BO405" s="24"/>
      <c r="BP405" s="24"/>
      <c r="BQ405" s="24"/>
      <c r="BR405" s="24"/>
      <c r="BS405" s="24"/>
    </row>
    <row r="406" spans="8:71" s="6" customFormat="1" x14ac:dyDescent="0.2">
      <c r="H406" s="26"/>
      <c r="R406" s="24"/>
      <c r="S406" s="24"/>
      <c r="T406" s="24"/>
      <c r="U406" s="28"/>
      <c r="X406" s="26"/>
      <c r="AA406" s="26"/>
      <c r="AD406" s="26"/>
      <c r="AG406" s="28"/>
      <c r="AH406" s="26"/>
      <c r="AI406" s="26"/>
      <c r="AL406" s="25"/>
      <c r="AM406" s="24"/>
      <c r="AN406" s="24"/>
      <c r="AO406" s="25"/>
      <c r="AR406" s="25"/>
      <c r="AU406" s="34"/>
      <c r="AX406" s="34"/>
      <c r="AZ406" s="24"/>
      <c r="BA406" s="25"/>
      <c r="BB406" s="24"/>
      <c r="BC406" s="24"/>
      <c r="BL406" s="24"/>
      <c r="BM406" s="24"/>
      <c r="BN406" s="24"/>
      <c r="BO406" s="24"/>
      <c r="BP406" s="24"/>
      <c r="BQ406" s="24"/>
      <c r="BR406" s="24"/>
      <c r="BS406" s="24"/>
    </row>
    <row r="407" spans="8:71" s="6" customFormat="1" x14ac:dyDescent="0.2">
      <c r="H407" s="26"/>
      <c r="R407" s="24"/>
      <c r="S407" s="24"/>
      <c r="T407" s="24"/>
      <c r="U407" s="28"/>
      <c r="X407" s="26"/>
      <c r="AA407" s="26"/>
      <c r="AD407" s="26"/>
      <c r="AG407" s="28"/>
      <c r="AH407" s="26"/>
      <c r="AI407" s="26"/>
      <c r="AL407" s="25"/>
      <c r="AM407" s="24"/>
      <c r="AN407" s="24"/>
      <c r="AO407" s="25"/>
      <c r="AR407" s="25"/>
      <c r="AU407" s="34"/>
      <c r="AX407" s="34"/>
      <c r="AZ407" s="24"/>
      <c r="BA407" s="25"/>
      <c r="BB407" s="24"/>
      <c r="BC407" s="24"/>
      <c r="BL407" s="24"/>
      <c r="BM407" s="24"/>
      <c r="BN407" s="24"/>
      <c r="BO407" s="24"/>
      <c r="BP407" s="24"/>
      <c r="BQ407" s="24"/>
      <c r="BR407" s="24"/>
      <c r="BS407" s="24"/>
    </row>
    <row r="408" spans="8:71" s="6" customFormat="1" x14ac:dyDescent="0.2">
      <c r="H408" s="26"/>
      <c r="R408" s="24"/>
      <c r="S408" s="24"/>
      <c r="T408" s="24"/>
      <c r="U408" s="28"/>
      <c r="X408" s="26"/>
      <c r="AA408" s="26"/>
      <c r="AD408" s="26"/>
      <c r="AG408" s="28"/>
      <c r="AH408" s="26"/>
      <c r="AI408" s="26"/>
      <c r="AL408" s="25"/>
      <c r="AM408" s="24"/>
      <c r="AN408" s="24"/>
      <c r="AO408" s="25"/>
      <c r="AR408" s="25"/>
      <c r="AU408" s="34"/>
      <c r="AX408" s="34"/>
      <c r="AZ408" s="24"/>
      <c r="BA408" s="25"/>
      <c r="BB408" s="24"/>
      <c r="BC408" s="24"/>
      <c r="BL408" s="24"/>
      <c r="BM408" s="24"/>
      <c r="BN408" s="24"/>
      <c r="BO408" s="24"/>
      <c r="BP408" s="24"/>
      <c r="BQ408" s="24"/>
      <c r="BR408" s="24"/>
      <c r="BS408" s="24"/>
    </row>
    <row r="409" spans="8:71" s="6" customFormat="1" x14ac:dyDescent="0.2">
      <c r="H409" s="26"/>
      <c r="R409" s="24"/>
      <c r="S409" s="24"/>
      <c r="T409" s="24"/>
      <c r="U409" s="28"/>
      <c r="X409" s="26"/>
      <c r="AA409" s="26"/>
      <c r="AD409" s="26"/>
      <c r="AG409" s="28"/>
      <c r="AH409" s="26"/>
      <c r="AI409" s="26"/>
      <c r="AL409" s="25"/>
      <c r="AM409" s="24"/>
      <c r="AN409" s="24"/>
      <c r="AO409" s="25"/>
      <c r="AR409" s="25"/>
      <c r="AU409" s="34"/>
      <c r="AX409" s="34"/>
      <c r="AZ409" s="24"/>
      <c r="BA409" s="25"/>
      <c r="BB409" s="24"/>
      <c r="BC409" s="24"/>
      <c r="BL409" s="24"/>
      <c r="BM409" s="24"/>
      <c r="BN409" s="24"/>
      <c r="BO409" s="24"/>
      <c r="BP409" s="24"/>
      <c r="BQ409" s="24"/>
      <c r="BR409" s="24"/>
      <c r="BS409" s="24"/>
    </row>
    <row r="410" spans="8:71" s="6" customFormat="1" x14ac:dyDescent="0.2">
      <c r="H410" s="26"/>
      <c r="R410" s="24"/>
      <c r="S410" s="24"/>
      <c r="T410" s="24"/>
      <c r="U410" s="28"/>
      <c r="X410" s="26"/>
      <c r="AA410" s="26"/>
      <c r="AD410" s="26"/>
      <c r="AG410" s="28"/>
      <c r="AH410" s="26"/>
      <c r="AI410" s="26"/>
      <c r="AL410" s="25"/>
      <c r="AM410" s="24"/>
      <c r="AN410" s="24"/>
      <c r="AO410" s="25"/>
      <c r="AR410" s="25"/>
      <c r="AU410" s="34"/>
      <c r="AX410" s="34"/>
      <c r="AZ410" s="24"/>
      <c r="BA410" s="25"/>
      <c r="BB410" s="24"/>
      <c r="BC410" s="24"/>
      <c r="BL410" s="24"/>
      <c r="BM410" s="24"/>
      <c r="BN410" s="24"/>
      <c r="BO410" s="24"/>
      <c r="BP410" s="24"/>
      <c r="BQ410" s="24"/>
      <c r="BR410" s="24"/>
      <c r="BS410" s="24"/>
    </row>
    <row r="411" spans="8:71" s="6" customFormat="1" x14ac:dyDescent="0.2">
      <c r="H411" s="26"/>
      <c r="R411" s="24"/>
      <c r="S411" s="24"/>
      <c r="T411" s="24"/>
      <c r="U411" s="28"/>
      <c r="X411" s="26"/>
      <c r="AA411" s="26"/>
      <c r="AD411" s="26"/>
      <c r="AG411" s="28"/>
      <c r="AH411" s="26"/>
      <c r="AI411" s="26"/>
      <c r="AL411" s="25"/>
      <c r="AM411" s="24"/>
      <c r="AN411" s="24"/>
      <c r="AO411" s="25"/>
      <c r="AR411" s="25"/>
      <c r="AU411" s="34"/>
      <c r="AX411" s="34"/>
      <c r="AZ411" s="24"/>
      <c r="BA411" s="25"/>
      <c r="BB411" s="24"/>
      <c r="BC411" s="24"/>
      <c r="BL411" s="24"/>
      <c r="BM411" s="24"/>
      <c r="BN411" s="24"/>
      <c r="BO411" s="24"/>
      <c r="BP411" s="24"/>
      <c r="BQ411" s="24"/>
      <c r="BR411" s="24"/>
      <c r="BS411" s="24"/>
    </row>
    <row r="412" spans="8:71" s="6" customFormat="1" x14ac:dyDescent="0.2">
      <c r="H412" s="26"/>
      <c r="R412" s="24"/>
      <c r="S412" s="24"/>
      <c r="T412" s="24"/>
      <c r="U412" s="28"/>
      <c r="X412" s="26"/>
      <c r="AA412" s="26"/>
      <c r="AD412" s="26"/>
      <c r="AG412" s="28"/>
      <c r="AH412" s="26"/>
      <c r="AI412" s="26"/>
      <c r="AL412" s="25"/>
      <c r="AM412" s="24"/>
      <c r="AN412" s="24"/>
      <c r="AO412" s="25"/>
      <c r="AR412" s="25"/>
      <c r="AU412" s="34"/>
      <c r="AX412" s="34"/>
      <c r="AZ412" s="24"/>
      <c r="BA412" s="25"/>
      <c r="BB412" s="24"/>
      <c r="BC412" s="24"/>
      <c r="BL412" s="24"/>
      <c r="BM412" s="24"/>
      <c r="BN412" s="24"/>
      <c r="BO412" s="24"/>
      <c r="BP412" s="24"/>
      <c r="BQ412" s="24"/>
      <c r="BR412" s="24"/>
      <c r="BS412" s="24"/>
    </row>
    <row r="413" spans="8:71" s="6" customFormat="1" x14ac:dyDescent="0.2">
      <c r="H413" s="26"/>
      <c r="R413" s="24"/>
      <c r="S413" s="24"/>
      <c r="T413" s="24"/>
      <c r="U413" s="28"/>
      <c r="X413" s="26"/>
      <c r="AA413" s="26"/>
      <c r="AD413" s="26"/>
      <c r="AG413" s="28"/>
      <c r="AH413" s="26"/>
      <c r="AI413" s="26"/>
      <c r="AL413" s="25"/>
      <c r="AM413" s="24"/>
      <c r="AN413" s="24"/>
      <c r="AO413" s="25"/>
      <c r="AR413" s="25"/>
      <c r="AU413" s="34"/>
      <c r="AX413" s="34"/>
      <c r="AZ413" s="24"/>
      <c r="BA413" s="25"/>
      <c r="BB413" s="24"/>
      <c r="BC413" s="24"/>
      <c r="BL413" s="24"/>
      <c r="BM413" s="24"/>
      <c r="BN413" s="24"/>
      <c r="BO413" s="24"/>
      <c r="BP413" s="24"/>
      <c r="BQ413" s="24"/>
      <c r="BR413" s="24"/>
      <c r="BS413" s="24"/>
    </row>
    <row r="414" spans="8:71" s="6" customFormat="1" x14ac:dyDescent="0.2">
      <c r="H414" s="26"/>
      <c r="R414" s="24"/>
      <c r="S414" s="24"/>
      <c r="T414" s="24"/>
      <c r="U414" s="28"/>
      <c r="X414" s="26"/>
      <c r="AA414" s="26"/>
      <c r="AD414" s="26"/>
      <c r="AG414" s="28"/>
      <c r="AH414" s="26"/>
      <c r="AI414" s="26"/>
      <c r="AL414" s="25"/>
      <c r="AM414" s="24"/>
      <c r="AN414" s="24"/>
      <c r="AO414" s="25"/>
      <c r="AR414" s="25"/>
      <c r="AU414" s="34"/>
      <c r="AX414" s="34"/>
      <c r="AZ414" s="24"/>
      <c r="BA414" s="25"/>
      <c r="BB414" s="24"/>
      <c r="BC414" s="24"/>
      <c r="BL414" s="24"/>
      <c r="BM414" s="24"/>
      <c r="BN414" s="24"/>
      <c r="BO414" s="24"/>
      <c r="BP414" s="24"/>
      <c r="BQ414" s="24"/>
      <c r="BR414" s="24"/>
      <c r="BS414" s="24"/>
    </row>
    <row r="415" spans="8:71" s="6" customFormat="1" x14ac:dyDescent="0.2">
      <c r="H415" s="26"/>
      <c r="R415" s="24"/>
      <c r="S415" s="24"/>
      <c r="T415" s="24"/>
      <c r="U415" s="28"/>
      <c r="X415" s="26"/>
      <c r="AA415" s="26"/>
      <c r="AD415" s="26"/>
      <c r="AG415" s="28"/>
      <c r="AH415" s="26"/>
      <c r="AI415" s="26"/>
      <c r="AL415" s="25"/>
      <c r="AM415" s="24"/>
      <c r="AN415" s="24"/>
      <c r="AO415" s="25"/>
      <c r="AR415" s="25"/>
      <c r="AU415" s="34"/>
      <c r="AX415" s="34"/>
      <c r="AZ415" s="24"/>
      <c r="BA415" s="25"/>
      <c r="BB415" s="24"/>
      <c r="BC415" s="24"/>
      <c r="BL415" s="24"/>
      <c r="BM415" s="24"/>
      <c r="BN415" s="24"/>
      <c r="BO415" s="24"/>
      <c r="BP415" s="24"/>
      <c r="BQ415" s="24"/>
      <c r="BR415" s="24"/>
      <c r="BS415" s="24"/>
    </row>
    <row r="416" spans="8:71" s="6" customFormat="1" x14ac:dyDescent="0.2">
      <c r="H416" s="26"/>
      <c r="R416" s="24"/>
      <c r="S416" s="24"/>
      <c r="T416" s="24"/>
      <c r="U416" s="28"/>
      <c r="X416" s="26"/>
      <c r="AA416" s="26"/>
      <c r="AD416" s="26"/>
      <c r="AG416" s="28"/>
      <c r="AH416" s="26"/>
      <c r="AI416" s="26"/>
      <c r="AL416" s="25"/>
      <c r="AM416" s="24"/>
      <c r="AN416" s="24"/>
      <c r="AO416" s="25"/>
      <c r="AR416" s="25"/>
      <c r="AU416" s="34"/>
      <c r="AX416" s="34"/>
      <c r="AZ416" s="24"/>
      <c r="BA416" s="25"/>
      <c r="BB416" s="24"/>
      <c r="BC416" s="24"/>
      <c r="BL416" s="24"/>
      <c r="BM416" s="24"/>
      <c r="BN416" s="24"/>
      <c r="BO416" s="24"/>
      <c r="BP416" s="24"/>
      <c r="BQ416" s="24"/>
      <c r="BR416" s="24"/>
      <c r="BS416" s="24"/>
    </row>
    <row r="417" spans="8:71" s="6" customFormat="1" x14ac:dyDescent="0.2">
      <c r="H417" s="26"/>
      <c r="R417" s="24"/>
      <c r="S417" s="24"/>
      <c r="T417" s="24"/>
      <c r="U417" s="28"/>
      <c r="X417" s="26"/>
      <c r="AA417" s="26"/>
      <c r="AD417" s="26"/>
      <c r="AG417" s="28"/>
      <c r="AH417" s="26"/>
      <c r="AI417" s="26"/>
      <c r="AL417" s="25"/>
      <c r="AM417" s="24"/>
      <c r="AN417" s="24"/>
      <c r="AO417" s="25"/>
      <c r="AR417" s="25"/>
      <c r="AU417" s="34"/>
      <c r="AX417" s="34"/>
      <c r="AZ417" s="24"/>
      <c r="BA417" s="25"/>
      <c r="BB417" s="24"/>
      <c r="BC417" s="24"/>
      <c r="BL417" s="24"/>
      <c r="BM417" s="24"/>
      <c r="BN417" s="24"/>
      <c r="BO417" s="24"/>
      <c r="BP417" s="24"/>
      <c r="BQ417" s="24"/>
      <c r="BR417" s="24"/>
      <c r="BS417" s="24"/>
    </row>
    <row r="418" spans="8:71" s="6" customFormat="1" x14ac:dyDescent="0.2">
      <c r="H418" s="26"/>
      <c r="R418" s="24"/>
      <c r="S418" s="24"/>
      <c r="T418" s="24"/>
      <c r="U418" s="28"/>
      <c r="X418" s="26"/>
      <c r="AA418" s="26"/>
      <c r="AD418" s="26"/>
      <c r="AG418" s="28"/>
      <c r="AH418" s="26"/>
      <c r="AI418" s="26"/>
      <c r="AL418" s="25"/>
      <c r="AM418" s="24"/>
      <c r="AN418" s="24"/>
      <c r="AO418" s="25"/>
      <c r="AR418" s="25"/>
      <c r="AU418" s="34"/>
      <c r="AX418" s="34"/>
      <c r="AZ418" s="24"/>
      <c r="BA418" s="25"/>
      <c r="BB418" s="24"/>
      <c r="BC418" s="24"/>
      <c r="BL418" s="24"/>
      <c r="BM418" s="24"/>
      <c r="BN418" s="24"/>
      <c r="BO418" s="24"/>
      <c r="BP418" s="24"/>
      <c r="BQ418" s="24"/>
      <c r="BR418" s="24"/>
      <c r="BS418" s="24"/>
    </row>
    <row r="419" spans="8:71" s="6" customFormat="1" x14ac:dyDescent="0.2">
      <c r="H419" s="26"/>
      <c r="R419" s="24"/>
      <c r="S419" s="24"/>
      <c r="T419" s="24"/>
      <c r="U419" s="28"/>
      <c r="X419" s="26"/>
      <c r="AA419" s="26"/>
      <c r="AD419" s="26"/>
      <c r="AG419" s="28"/>
      <c r="AH419" s="26"/>
      <c r="AI419" s="26"/>
      <c r="AL419" s="25"/>
      <c r="AM419" s="24"/>
      <c r="AN419" s="24"/>
      <c r="AO419" s="25"/>
      <c r="AR419" s="25"/>
      <c r="AU419" s="34"/>
      <c r="AX419" s="34"/>
      <c r="AZ419" s="24"/>
      <c r="BA419" s="25"/>
      <c r="BB419" s="24"/>
      <c r="BC419" s="24"/>
      <c r="BL419" s="24"/>
      <c r="BM419" s="24"/>
      <c r="BN419" s="24"/>
      <c r="BO419" s="24"/>
      <c r="BP419" s="24"/>
      <c r="BQ419" s="24"/>
      <c r="BR419" s="24"/>
      <c r="BS419" s="24"/>
    </row>
    <row r="420" spans="8:71" s="6" customFormat="1" x14ac:dyDescent="0.2">
      <c r="H420" s="26"/>
      <c r="R420" s="24"/>
      <c r="S420" s="24"/>
      <c r="T420" s="24"/>
      <c r="U420" s="28"/>
      <c r="X420" s="26"/>
      <c r="AA420" s="26"/>
      <c r="AD420" s="26"/>
      <c r="AG420" s="28"/>
      <c r="AH420" s="26"/>
      <c r="AI420" s="26"/>
      <c r="AL420" s="25"/>
      <c r="AM420" s="24"/>
      <c r="AN420" s="24"/>
      <c r="AO420" s="25"/>
      <c r="AR420" s="25"/>
      <c r="AU420" s="34"/>
      <c r="AX420" s="34"/>
      <c r="AZ420" s="24"/>
      <c r="BA420" s="25"/>
      <c r="BB420" s="24"/>
      <c r="BC420" s="24"/>
      <c r="BL420" s="24"/>
      <c r="BM420" s="24"/>
      <c r="BN420" s="24"/>
      <c r="BO420" s="24"/>
      <c r="BP420" s="24"/>
      <c r="BQ420" s="24"/>
      <c r="BR420" s="24"/>
      <c r="BS420" s="24"/>
    </row>
    <row r="421" spans="8:71" s="6" customFormat="1" x14ac:dyDescent="0.2">
      <c r="H421" s="26"/>
      <c r="R421" s="24"/>
      <c r="S421" s="24"/>
      <c r="T421" s="24"/>
      <c r="U421" s="28"/>
      <c r="X421" s="26"/>
      <c r="AA421" s="26"/>
      <c r="AD421" s="26"/>
      <c r="AG421" s="28"/>
      <c r="AH421" s="26"/>
      <c r="AI421" s="26"/>
      <c r="AL421" s="25"/>
      <c r="AM421" s="24"/>
      <c r="AN421" s="24"/>
      <c r="AO421" s="25"/>
      <c r="AR421" s="25"/>
      <c r="AU421" s="34"/>
      <c r="AX421" s="34"/>
      <c r="AZ421" s="24"/>
      <c r="BA421" s="25"/>
      <c r="BB421" s="24"/>
      <c r="BC421" s="24"/>
      <c r="BL421" s="24"/>
      <c r="BM421" s="24"/>
      <c r="BN421" s="24"/>
      <c r="BO421" s="24"/>
      <c r="BP421" s="24"/>
      <c r="BQ421" s="24"/>
      <c r="BR421" s="24"/>
      <c r="BS421" s="24"/>
    </row>
    <row r="422" spans="8:71" s="6" customFormat="1" x14ac:dyDescent="0.2">
      <c r="H422" s="26"/>
      <c r="R422" s="24"/>
      <c r="S422" s="24"/>
      <c r="T422" s="24"/>
      <c r="U422" s="28"/>
      <c r="X422" s="26"/>
      <c r="AA422" s="26"/>
      <c r="AD422" s="26"/>
      <c r="AG422" s="28"/>
      <c r="AH422" s="26"/>
      <c r="AI422" s="26"/>
      <c r="AL422" s="25"/>
      <c r="AM422" s="24"/>
      <c r="AN422" s="24"/>
      <c r="AO422" s="25"/>
      <c r="AR422" s="25"/>
      <c r="AU422" s="34"/>
      <c r="AX422" s="34"/>
      <c r="AZ422" s="24"/>
      <c r="BA422" s="25"/>
      <c r="BB422" s="24"/>
      <c r="BC422" s="24"/>
      <c r="BL422" s="24"/>
      <c r="BM422" s="24"/>
      <c r="BN422" s="24"/>
      <c r="BO422" s="24"/>
      <c r="BP422" s="24"/>
      <c r="BQ422" s="24"/>
      <c r="BR422" s="24"/>
      <c r="BS422" s="24"/>
    </row>
    <row r="423" spans="8:71" s="6" customFormat="1" x14ac:dyDescent="0.2">
      <c r="H423" s="26"/>
      <c r="R423" s="24"/>
      <c r="S423" s="24"/>
      <c r="T423" s="24"/>
      <c r="U423" s="28"/>
      <c r="X423" s="26"/>
      <c r="AA423" s="26"/>
      <c r="AD423" s="26"/>
      <c r="AG423" s="28"/>
      <c r="AH423" s="26"/>
      <c r="AI423" s="26"/>
      <c r="AL423" s="25"/>
      <c r="AM423" s="24"/>
      <c r="AN423" s="24"/>
      <c r="AO423" s="25"/>
      <c r="AR423" s="25"/>
      <c r="AU423" s="34"/>
      <c r="AX423" s="34"/>
      <c r="AZ423" s="24"/>
      <c r="BA423" s="25"/>
      <c r="BB423" s="24"/>
      <c r="BC423" s="24"/>
      <c r="BL423" s="24"/>
      <c r="BM423" s="24"/>
      <c r="BN423" s="24"/>
      <c r="BO423" s="24"/>
      <c r="BP423" s="24"/>
      <c r="BQ423" s="24"/>
      <c r="BR423" s="24"/>
      <c r="BS423" s="24"/>
    </row>
    <row r="424" spans="8:71" s="6" customFormat="1" x14ac:dyDescent="0.2">
      <c r="H424" s="26"/>
      <c r="R424" s="24"/>
      <c r="S424" s="24"/>
      <c r="T424" s="24"/>
      <c r="U424" s="28"/>
      <c r="X424" s="26"/>
      <c r="AA424" s="26"/>
      <c r="AD424" s="26"/>
      <c r="AG424" s="28"/>
      <c r="AH424" s="26"/>
      <c r="AI424" s="26"/>
      <c r="AL424" s="25"/>
      <c r="AM424" s="24"/>
      <c r="AN424" s="24"/>
      <c r="AO424" s="25"/>
      <c r="AR424" s="25"/>
      <c r="AU424" s="34"/>
      <c r="AX424" s="34"/>
      <c r="AZ424" s="24"/>
      <c r="BA424" s="25"/>
      <c r="BB424" s="24"/>
      <c r="BC424" s="24"/>
      <c r="BL424" s="24"/>
      <c r="BM424" s="24"/>
      <c r="BN424" s="24"/>
      <c r="BO424" s="24"/>
      <c r="BP424" s="24"/>
      <c r="BQ424" s="24"/>
      <c r="BR424" s="24"/>
      <c r="BS424" s="24"/>
    </row>
    <row r="425" spans="8:71" s="6" customFormat="1" x14ac:dyDescent="0.2">
      <c r="H425" s="26"/>
      <c r="R425" s="24"/>
      <c r="S425" s="24"/>
      <c r="T425" s="24"/>
      <c r="U425" s="28"/>
      <c r="X425" s="26"/>
      <c r="AA425" s="26"/>
      <c r="AD425" s="26"/>
      <c r="AG425" s="28"/>
      <c r="AH425" s="26"/>
      <c r="AI425" s="26"/>
      <c r="AL425" s="25"/>
      <c r="AM425" s="24"/>
      <c r="AN425" s="24"/>
      <c r="AO425" s="25"/>
      <c r="AR425" s="25"/>
      <c r="AU425" s="34"/>
      <c r="AX425" s="34"/>
      <c r="AZ425" s="24"/>
      <c r="BA425" s="25"/>
      <c r="BB425" s="24"/>
      <c r="BC425" s="24"/>
      <c r="BL425" s="24"/>
      <c r="BM425" s="24"/>
      <c r="BN425" s="24"/>
      <c r="BO425" s="24"/>
      <c r="BP425" s="24"/>
      <c r="BQ425" s="24"/>
      <c r="BR425" s="24"/>
      <c r="BS425" s="24"/>
    </row>
    <row r="426" spans="8:71" s="6" customFormat="1" x14ac:dyDescent="0.2">
      <c r="H426" s="26"/>
      <c r="R426" s="24"/>
      <c r="S426" s="24"/>
      <c r="T426" s="24"/>
      <c r="U426" s="28"/>
      <c r="X426" s="26"/>
      <c r="AA426" s="26"/>
      <c r="AD426" s="26"/>
      <c r="AG426" s="28"/>
      <c r="AH426" s="26"/>
      <c r="AI426" s="26"/>
      <c r="AL426" s="25"/>
      <c r="AM426" s="24"/>
      <c r="AN426" s="24"/>
      <c r="AO426" s="25"/>
      <c r="AR426" s="25"/>
      <c r="AU426" s="34"/>
      <c r="AX426" s="34"/>
      <c r="AZ426" s="24"/>
      <c r="BA426" s="25"/>
      <c r="BB426" s="24"/>
      <c r="BC426" s="24"/>
      <c r="BL426" s="24"/>
      <c r="BM426" s="24"/>
      <c r="BN426" s="24"/>
      <c r="BO426" s="24"/>
      <c r="BP426" s="24"/>
      <c r="BQ426" s="24"/>
      <c r="BR426" s="24"/>
      <c r="BS426" s="24"/>
    </row>
    <row r="427" spans="8:71" s="6" customFormat="1" x14ac:dyDescent="0.2">
      <c r="H427" s="26"/>
      <c r="R427" s="24"/>
      <c r="S427" s="24"/>
      <c r="T427" s="24"/>
      <c r="U427" s="28"/>
      <c r="X427" s="26"/>
      <c r="AA427" s="26"/>
      <c r="AD427" s="26"/>
      <c r="AG427" s="28"/>
      <c r="AH427" s="26"/>
      <c r="AI427" s="26"/>
      <c r="AL427" s="25"/>
      <c r="AM427" s="24"/>
      <c r="AN427" s="24"/>
      <c r="AO427" s="25"/>
      <c r="AR427" s="25"/>
      <c r="AU427" s="34"/>
      <c r="AX427" s="34"/>
      <c r="AZ427" s="24"/>
      <c r="BA427" s="25"/>
      <c r="BB427" s="24"/>
      <c r="BC427" s="24"/>
      <c r="BL427" s="24"/>
      <c r="BM427" s="24"/>
      <c r="BN427" s="24"/>
      <c r="BO427" s="24"/>
      <c r="BP427" s="24"/>
      <c r="BQ427" s="24"/>
      <c r="BR427" s="24"/>
      <c r="BS427" s="24"/>
    </row>
    <row r="428" spans="8:71" s="6" customFormat="1" x14ac:dyDescent="0.2">
      <c r="H428" s="26"/>
      <c r="R428" s="24"/>
      <c r="S428" s="24"/>
      <c r="T428" s="24"/>
      <c r="U428" s="28"/>
      <c r="X428" s="26"/>
      <c r="AA428" s="26"/>
      <c r="AD428" s="26"/>
      <c r="AG428" s="28"/>
      <c r="AH428" s="26"/>
      <c r="AI428" s="26"/>
      <c r="AL428" s="25"/>
      <c r="AM428" s="24"/>
      <c r="AN428" s="24"/>
      <c r="AO428" s="25"/>
      <c r="AR428" s="25"/>
      <c r="AU428" s="34"/>
      <c r="AX428" s="34"/>
      <c r="AZ428" s="24"/>
      <c r="BA428" s="25"/>
      <c r="BB428" s="24"/>
      <c r="BC428" s="24"/>
      <c r="BL428" s="24"/>
      <c r="BM428" s="24"/>
      <c r="BN428" s="24"/>
      <c r="BO428" s="24"/>
      <c r="BP428" s="24"/>
      <c r="BQ428" s="24"/>
      <c r="BR428" s="24"/>
      <c r="BS428" s="24"/>
    </row>
    <row r="429" spans="8:71" s="6" customFormat="1" x14ac:dyDescent="0.2">
      <c r="H429" s="26"/>
      <c r="R429" s="24"/>
      <c r="S429" s="24"/>
      <c r="T429" s="24"/>
      <c r="U429" s="28"/>
      <c r="X429" s="26"/>
      <c r="AA429" s="26"/>
      <c r="AD429" s="26"/>
      <c r="AG429" s="28"/>
      <c r="AH429" s="26"/>
      <c r="AI429" s="26"/>
      <c r="AL429" s="25"/>
      <c r="AM429" s="24"/>
      <c r="AN429" s="24"/>
      <c r="AO429" s="25"/>
      <c r="AR429" s="25"/>
      <c r="AU429" s="34"/>
      <c r="AX429" s="34"/>
      <c r="AZ429" s="24"/>
      <c r="BA429" s="25"/>
      <c r="BB429" s="24"/>
      <c r="BC429" s="24"/>
      <c r="BL429" s="24"/>
      <c r="BM429" s="24"/>
      <c r="BN429" s="24"/>
      <c r="BO429" s="24"/>
      <c r="BP429" s="24"/>
      <c r="BQ429" s="24"/>
      <c r="BR429" s="24"/>
      <c r="BS429" s="24"/>
    </row>
    <row r="430" spans="8:71" s="6" customFormat="1" x14ac:dyDescent="0.2">
      <c r="H430" s="26"/>
      <c r="R430" s="24"/>
      <c r="S430" s="24"/>
      <c r="T430" s="24"/>
      <c r="U430" s="28"/>
      <c r="X430" s="26"/>
      <c r="AA430" s="26"/>
      <c r="AD430" s="26"/>
      <c r="AG430" s="28"/>
      <c r="AH430" s="26"/>
      <c r="AI430" s="26"/>
      <c r="AL430" s="25"/>
      <c r="AM430" s="24"/>
      <c r="AN430" s="24"/>
      <c r="AO430" s="25"/>
      <c r="AR430" s="25"/>
      <c r="AU430" s="34"/>
      <c r="AX430" s="34"/>
      <c r="AZ430" s="24"/>
      <c r="BA430" s="25"/>
      <c r="BB430" s="24"/>
      <c r="BC430" s="24"/>
      <c r="BL430" s="24"/>
      <c r="BM430" s="24"/>
      <c r="BN430" s="24"/>
      <c r="BO430" s="24"/>
      <c r="BP430" s="24"/>
      <c r="BQ430" s="24"/>
      <c r="BR430" s="24"/>
      <c r="BS430" s="24"/>
    </row>
    <row r="431" spans="8:71" s="6" customFormat="1" x14ac:dyDescent="0.2">
      <c r="H431" s="26"/>
      <c r="R431" s="24"/>
      <c r="S431" s="24"/>
      <c r="T431" s="24"/>
      <c r="U431" s="28"/>
      <c r="X431" s="26"/>
      <c r="AA431" s="26"/>
      <c r="AD431" s="26"/>
      <c r="AG431" s="28"/>
      <c r="AH431" s="26"/>
      <c r="AI431" s="26"/>
      <c r="AL431" s="25"/>
      <c r="AM431" s="24"/>
      <c r="AN431" s="24"/>
      <c r="AO431" s="25"/>
      <c r="AR431" s="25"/>
      <c r="AU431" s="34"/>
      <c r="AX431" s="34"/>
      <c r="AZ431" s="24"/>
      <c r="BA431" s="25"/>
      <c r="BB431" s="24"/>
      <c r="BC431" s="24"/>
      <c r="BL431" s="24"/>
      <c r="BM431" s="24"/>
      <c r="BN431" s="24"/>
      <c r="BO431" s="24"/>
      <c r="BP431" s="24"/>
      <c r="BQ431" s="24"/>
      <c r="BR431" s="24"/>
      <c r="BS431" s="24"/>
    </row>
    <row r="432" spans="8:71" s="6" customFormat="1" x14ac:dyDescent="0.2">
      <c r="H432" s="26"/>
      <c r="R432" s="24"/>
      <c r="S432" s="24"/>
      <c r="T432" s="24"/>
      <c r="U432" s="28"/>
      <c r="X432" s="26"/>
      <c r="AA432" s="26"/>
      <c r="AD432" s="26"/>
      <c r="AG432" s="28"/>
      <c r="AH432" s="26"/>
      <c r="AI432" s="26"/>
      <c r="AL432" s="25"/>
      <c r="AM432" s="24"/>
      <c r="AN432" s="24"/>
      <c r="AO432" s="25"/>
      <c r="AR432" s="25"/>
      <c r="AU432" s="34"/>
      <c r="AX432" s="34"/>
      <c r="AZ432" s="24"/>
      <c r="BA432" s="25"/>
      <c r="BB432" s="24"/>
      <c r="BC432" s="24"/>
      <c r="BL432" s="24"/>
      <c r="BM432" s="24"/>
      <c r="BN432" s="24"/>
      <c r="BO432" s="24"/>
      <c r="BP432" s="24"/>
      <c r="BQ432" s="24"/>
      <c r="BR432" s="24"/>
      <c r="BS432" s="24"/>
    </row>
    <row r="433" spans="8:71" s="6" customFormat="1" x14ac:dyDescent="0.2">
      <c r="H433" s="26"/>
      <c r="R433" s="24"/>
      <c r="S433" s="24"/>
      <c r="T433" s="24"/>
      <c r="U433" s="28"/>
      <c r="X433" s="26"/>
      <c r="AA433" s="26"/>
      <c r="AD433" s="26"/>
      <c r="AG433" s="28"/>
      <c r="AH433" s="26"/>
      <c r="AI433" s="26"/>
      <c r="AL433" s="25"/>
      <c r="AM433" s="24"/>
      <c r="AN433" s="24"/>
      <c r="AO433" s="25"/>
      <c r="AR433" s="25"/>
      <c r="AU433" s="34"/>
      <c r="AX433" s="34"/>
      <c r="AZ433" s="24"/>
      <c r="BA433" s="25"/>
      <c r="BB433" s="24"/>
      <c r="BC433" s="24"/>
      <c r="BL433" s="24"/>
      <c r="BM433" s="24"/>
      <c r="BN433" s="24"/>
      <c r="BO433" s="24"/>
      <c r="BP433" s="24"/>
      <c r="BQ433" s="24"/>
      <c r="BR433" s="24"/>
      <c r="BS433" s="24"/>
    </row>
    <row r="434" spans="8:71" s="6" customFormat="1" x14ac:dyDescent="0.2">
      <c r="H434" s="26"/>
      <c r="R434" s="24"/>
      <c r="S434" s="24"/>
      <c r="T434" s="24"/>
      <c r="U434" s="28"/>
      <c r="X434" s="26"/>
      <c r="AA434" s="26"/>
      <c r="AD434" s="26"/>
      <c r="AG434" s="28"/>
      <c r="AH434" s="26"/>
      <c r="AI434" s="26"/>
      <c r="AL434" s="25"/>
      <c r="AM434" s="24"/>
      <c r="AN434" s="24"/>
      <c r="AO434" s="25"/>
      <c r="AR434" s="25"/>
      <c r="AU434" s="34"/>
      <c r="AX434" s="34"/>
      <c r="AZ434" s="24"/>
      <c r="BA434" s="25"/>
      <c r="BB434" s="24"/>
      <c r="BC434" s="24"/>
      <c r="BL434" s="24"/>
      <c r="BM434" s="24"/>
      <c r="BN434" s="24"/>
      <c r="BO434" s="24"/>
      <c r="BP434" s="24"/>
      <c r="BQ434" s="24"/>
      <c r="BR434" s="24"/>
      <c r="BS434" s="24"/>
    </row>
    <row r="435" spans="8:71" s="6" customFormat="1" x14ac:dyDescent="0.2">
      <c r="H435" s="26"/>
      <c r="R435" s="24"/>
      <c r="S435" s="24"/>
      <c r="T435" s="24"/>
      <c r="U435" s="28"/>
      <c r="X435" s="26"/>
      <c r="AA435" s="26"/>
      <c r="AD435" s="26"/>
      <c r="AG435" s="28"/>
      <c r="AH435" s="26"/>
      <c r="AI435" s="26"/>
      <c r="AL435" s="25"/>
      <c r="AM435" s="24"/>
      <c r="AN435" s="24"/>
      <c r="AO435" s="25"/>
      <c r="AR435" s="25"/>
      <c r="AU435" s="34"/>
      <c r="AX435" s="34"/>
      <c r="AZ435" s="24"/>
      <c r="BA435" s="25"/>
      <c r="BB435" s="24"/>
      <c r="BC435" s="24"/>
      <c r="BL435" s="24"/>
      <c r="BM435" s="24"/>
      <c r="BN435" s="24"/>
      <c r="BO435" s="24"/>
      <c r="BP435" s="24"/>
      <c r="BQ435" s="24"/>
      <c r="BR435" s="24"/>
      <c r="BS435" s="24"/>
    </row>
    <row r="436" spans="8:71" s="6" customFormat="1" x14ac:dyDescent="0.2">
      <c r="H436" s="26"/>
      <c r="R436" s="24"/>
      <c r="S436" s="24"/>
      <c r="T436" s="24"/>
      <c r="U436" s="28"/>
      <c r="X436" s="26"/>
      <c r="AA436" s="26"/>
      <c r="AD436" s="26"/>
      <c r="AG436" s="28"/>
      <c r="AH436" s="26"/>
      <c r="AI436" s="26"/>
      <c r="AL436" s="25"/>
      <c r="AM436" s="24"/>
      <c r="AN436" s="24"/>
      <c r="AO436" s="25"/>
      <c r="AR436" s="25"/>
      <c r="AU436" s="34"/>
      <c r="AX436" s="34"/>
      <c r="AZ436" s="24"/>
      <c r="BA436" s="25"/>
      <c r="BB436" s="24"/>
      <c r="BC436" s="24"/>
      <c r="BL436" s="24"/>
      <c r="BM436" s="24"/>
      <c r="BN436" s="24"/>
      <c r="BO436" s="24"/>
      <c r="BP436" s="24"/>
      <c r="BQ436" s="24"/>
      <c r="BR436" s="24"/>
      <c r="BS436" s="24"/>
    </row>
    <row r="437" spans="8:71" s="6" customFormat="1" x14ac:dyDescent="0.2">
      <c r="H437" s="26"/>
      <c r="R437" s="24"/>
      <c r="S437" s="24"/>
      <c r="T437" s="24"/>
      <c r="U437" s="28"/>
      <c r="X437" s="26"/>
      <c r="AA437" s="26"/>
      <c r="AD437" s="26"/>
      <c r="AG437" s="28"/>
      <c r="AH437" s="26"/>
      <c r="AI437" s="26"/>
      <c r="AL437" s="25"/>
      <c r="AM437" s="24"/>
      <c r="AN437" s="24"/>
      <c r="AO437" s="25"/>
      <c r="AR437" s="25"/>
      <c r="AU437" s="34"/>
      <c r="AX437" s="34"/>
      <c r="AZ437" s="24"/>
      <c r="BA437" s="25"/>
      <c r="BB437" s="24"/>
      <c r="BC437" s="24"/>
      <c r="BL437" s="24"/>
      <c r="BM437" s="24"/>
      <c r="BN437" s="24"/>
      <c r="BO437" s="24"/>
      <c r="BP437" s="24"/>
      <c r="BQ437" s="24"/>
      <c r="BR437" s="24"/>
      <c r="BS437" s="24"/>
    </row>
    <row r="438" spans="8:71" s="6" customFormat="1" x14ac:dyDescent="0.2">
      <c r="H438" s="26"/>
      <c r="R438" s="24"/>
      <c r="S438" s="24"/>
      <c r="T438" s="24"/>
      <c r="U438" s="28"/>
      <c r="X438" s="26"/>
      <c r="AA438" s="26"/>
      <c r="AD438" s="26"/>
      <c r="AG438" s="28"/>
      <c r="AH438" s="26"/>
      <c r="AI438" s="26"/>
      <c r="AL438" s="25"/>
      <c r="AM438" s="24"/>
      <c r="AN438" s="24"/>
      <c r="AO438" s="25"/>
      <c r="AR438" s="25"/>
      <c r="AU438" s="34"/>
      <c r="AX438" s="34"/>
      <c r="AZ438" s="24"/>
      <c r="BA438" s="25"/>
      <c r="BB438" s="24"/>
      <c r="BC438" s="24"/>
      <c r="BL438" s="24"/>
      <c r="BM438" s="24"/>
      <c r="BN438" s="24"/>
      <c r="BO438" s="24"/>
      <c r="BP438" s="24"/>
      <c r="BQ438" s="24"/>
      <c r="BR438" s="24"/>
      <c r="BS438" s="24"/>
    </row>
    <row r="439" spans="8:71" s="6" customFormat="1" x14ac:dyDescent="0.2">
      <c r="H439" s="26"/>
      <c r="R439" s="24"/>
      <c r="S439" s="24"/>
      <c r="T439" s="24"/>
      <c r="U439" s="28"/>
      <c r="X439" s="26"/>
      <c r="AA439" s="26"/>
      <c r="AD439" s="26"/>
      <c r="AG439" s="28"/>
      <c r="AH439" s="26"/>
      <c r="AI439" s="26"/>
      <c r="AL439" s="25"/>
      <c r="AM439" s="24"/>
      <c r="AN439" s="24"/>
      <c r="AO439" s="25"/>
      <c r="AR439" s="25"/>
      <c r="AU439" s="34"/>
      <c r="AX439" s="34"/>
      <c r="AZ439" s="24"/>
      <c r="BA439" s="25"/>
      <c r="BB439" s="24"/>
      <c r="BC439" s="24"/>
      <c r="BL439" s="24"/>
      <c r="BM439" s="24"/>
      <c r="BN439" s="24"/>
      <c r="BO439" s="24"/>
      <c r="BP439" s="24"/>
      <c r="BQ439" s="24"/>
      <c r="BR439" s="24"/>
      <c r="BS439" s="24"/>
    </row>
    <row r="440" spans="8:71" s="6" customFormat="1" x14ac:dyDescent="0.2">
      <c r="H440" s="26"/>
      <c r="R440" s="24"/>
      <c r="S440" s="24"/>
      <c r="T440" s="24"/>
      <c r="U440" s="28"/>
      <c r="X440" s="26"/>
      <c r="AA440" s="26"/>
      <c r="AD440" s="26"/>
      <c r="AG440" s="28"/>
      <c r="AH440" s="26"/>
      <c r="AI440" s="26"/>
      <c r="AL440" s="25"/>
      <c r="AM440" s="24"/>
      <c r="AN440" s="24"/>
      <c r="AO440" s="25"/>
      <c r="AR440" s="25"/>
      <c r="AU440" s="34"/>
      <c r="AX440" s="34"/>
      <c r="AZ440" s="24"/>
      <c r="BA440" s="25"/>
      <c r="BB440" s="24"/>
      <c r="BC440" s="24"/>
      <c r="BL440" s="24"/>
      <c r="BM440" s="24"/>
      <c r="BN440" s="24"/>
      <c r="BO440" s="24"/>
      <c r="BP440" s="24"/>
      <c r="BQ440" s="24"/>
      <c r="BR440" s="24"/>
      <c r="BS440" s="24"/>
    </row>
    <row r="441" spans="8:71" s="6" customFormat="1" x14ac:dyDescent="0.2">
      <c r="H441" s="26"/>
      <c r="R441" s="24"/>
      <c r="S441" s="24"/>
      <c r="T441" s="24"/>
      <c r="U441" s="28"/>
      <c r="X441" s="26"/>
      <c r="AA441" s="26"/>
      <c r="AD441" s="26"/>
      <c r="AG441" s="28"/>
      <c r="AH441" s="26"/>
      <c r="AI441" s="26"/>
      <c r="AL441" s="25"/>
      <c r="AM441" s="24"/>
      <c r="AN441" s="24"/>
      <c r="AO441" s="25"/>
      <c r="AR441" s="25"/>
      <c r="AU441" s="34"/>
      <c r="AX441" s="34"/>
      <c r="AZ441" s="24"/>
      <c r="BA441" s="25"/>
      <c r="BB441" s="24"/>
      <c r="BC441" s="24"/>
      <c r="BL441" s="24"/>
      <c r="BM441" s="24"/>
      <c r="BN441" s="24"/>
      <c r="BO441" s="24"/>
      <c r="BP441" s="24"/>
      <c r="BQ441" s="24"/>
      <c r="BR441" s="24"/>
      <c r="BS441" s="24"/>
    </row>
    <row r="442" spans="8:71" s="6" customFormat="1" x14ac:dyDescent="0.2">
      <c r="H442" s="26"/>
      <c r="R442" s="24"/>
      <c r="S442" s="24"/>
      <c r="T442" s="24"/>
      <c r="U442" s="28"/>
      <c r="X442" s="26"/>
      <c r="AA442" s="26"/>
      <c r="AD442" s="26"/>
      <c r="AG442" s="28"/>
      <c r="AH442" s="26"/>
      <c r="AI442" s="26"/>
      <c r="AL442" s="25"/>
      <c r="AM442" s="24"/>
      <c r="AN442" s="24"/>
      <c r="AO442" s="25"/>
      <c r="AR442" s="25"/>
      <c r="AU442" s="34"/>
      <c r="AX442" s="34"/>
      <c r="AZ442" s="24"/>
      <c r="BA442" s="25"/>
      <c r="BB442" s="24"/>
      <c r="BC442" s="24"/>
      <c r="BL442" s="24"/>
      <c r="BM442" s="24"/>
      <c r="BN442" s="24"/>
      <c r="BO442" s="24"/>
      <c r="BP442" s="24"/>
      <c r="BQ442" s="24"/>
      <c r="BR442" s="24"/>
      <c r="BS442" s="24"/>
    </row>
    <row r="443" spans="8:71" s="6" customFormat="1" x14ac:dyDescent="0.2">
      <c r="H443" s="26"/>
      <c r="R443" s="24"/>
      <c r="S443" s="24"/>
      <c r="T443" s="24"/>
      <c r="U443" s="28"/>
      <c r="X443" s="26"/>
      <c r="AA443" s="26"/>
      <c r="AD443" s="26"/>
      <c r="AG443" s="28"/>
      <c r="AH443" s="26"/>
      <c r="AI443" s="26"/>
      <c r="AL443" s="25"/>
      <c r="AM443" s="24"/>
      <c r="AN443" s="24"/>
      <c r="AO443" s="25"/>
      <c r="AR443" s="25"/>
      <c r="AU443" s="34"/>
      <c r="AX443" s="34"/>
      <c r="AZ443" s="24"/>
      <c r="BA443" s="25"/>
      <c r="BB443" s="24"/>
      <c r="BC443" s="24"/>
      <c r="BL443" s="24"/>
      <c r="BM443" s="24"/>
      <c r="BN443" s="24"/>
      <c r="BO443" s="24"/>
      <c r="BP443" s="24"/>
      <c r="BQ443" s="24"/>
      <c r="BR443" s="24"/>
      <c r="BS443" s="24"/>
    </row>
    <row r="444" spans="8:71" s="6" customFormat="1" x14ac:dyDescent="0.2">
      <c r="H444" s="26"/>
      <c r="R444" s="24"/>
      <c r="S444" s="24"/>
      <c r="T444" s="24"/>
      <c r="U444" s="28"/>
      <c r="X444" s="26"/>
      <c r="AA444" s="26"/>
      <c r="AD444" s="26"/>
      <c r="AG444" s="28"/>
      <c r="AH444" s="26"/>
      <c r="AI444" s="26"/>
      <c r="AL444" s="25"/>
      <c r="AM444" s="24"/>
      <c r="AN444" s="24"/>
      <c r="AO444" s="25"/>
      <c r="AR444" s="25"/>
      <c r="AU444" s="34"/>
      <c r="AX444" s="34"/>
      <c r="AZ444" s="24"/>
      <c r="BA444" s="25"/>
      <c r="BB444" s="24"/>
      <c r="BC444" s="24"/>
      <c r="BL444" s="24"/>
      <c r="BM444" s="24"/>
      <c r="BN444" s="24"/>
      <c r="BO444" s="24"/>
      <c r="BP444" s="24"/>
      <c r="BQ444" s="24"/>
      <c r="BR444" s="24"/>
      <c r="BS444" s="24"/>
    </row>
    <row r="445" spans="8:71" s="6" customFormat="1" x14ac:dyDescent="0.2">
      <c r="H445" s="26"/>
      <c r="R445" s="24"/>
      <c r="S445" s="24"/>
      <c r="T445" s="24"/>
      <c r="U445" s="28"/>
      <c r="X445" s="26"/>
      <c r="AA445" s="26"/>
      <c r="AD445" s="26"/>
      <c r="AG445" s="28"/>
      <c r="AH445" s="26"/>
      <c r="AI445" s="26"/>
      <c r="AL445" s="25"/>
      <c r="AM445" s="24"/>
      <c r="AN445" s="24"/>
      <c r="AO445" s="25"/>
      <c r="AR445" s="25"/>
      <c r="AU445" s="34"/>
      <c r="AX445" s="34"/>
      <c r="AZ445" s="24"/>
      <c r="BA445" s="25"/>
      <c r="BB445" s="24"/>
      <c r="BC445" s="24"/>
      <c r="BL445" s="24"/>
      <c r="BM445" s="24"/>
      <c r="BN445" s="24"/>
      <c r="BO445" s="24"/>
      <c r="BP445" s="24"/>
      <c r="BQ445" s="24"/>
      <c r="BR445" s="24"/>
      <c r="BS445" s="24"/>
    </row>
    <row r="446" spans="8:71" s="6" customFormat="1" x14ac:dyDescent="0.2">
      <c r="H446" s="26"/>
      <c r="R446" s="24"/>
      <c r="S446" s="24"/>
      <c r="T446" s="24"/>
      <c r="U446" s="28"/>
      <c r="X446" s="26"/>
      <c r="AA446" s="26"/>
      <c r="AD446" s="26"/>
      <c r="AG446" s="28"/>
      <c r="AH446" s="26"/>
      <c r="AI446" s="26"/>
      <c r="AL446" s="25"/>
      <c r="AM446" s="24"/>
      <c r="AN446" s="24"/>
      <c r="AO446" s="25"/>
      <c r="AR446" s="25"/>
      <c r="AU446" s="34"/>
      <c r="AX446" s="34"/>
      <c r="AZ446" s="24"/>
      <c r="BA446" s="25"/>
      <c r="BB446" s="24"/>
      <c r="BC446" s="24"/>
      <c r="BL446" s="24"/>
      <c r="BM446" s="24"/>
      <c r="BN446" s="24"/>
      <c r="BO446" s="24"/>
      <c r="BP446" s="24"/>
      <c r="BQ446" s="24"/>
      <c r="BR446" s="24"/>
      <c r="BS446" s="24"/>
    </row>
    <row r="447" spans="8:71" s="6" customFormat="1" x14ac:dyDescent="0.2">
      <c r="H447" s="26"/>
      <c r="R447" s="24"/>
      <c r="S447" s="24"/>
      <c r="T447" s="24"/>
      <c r="U447" s="28"/>
      <c r="X447" s="26"/>
      <c r="AA447" s="26"/>
      <c r="AD447" s="26"/>
      <c r="AG447" s="28"/>
      <c r="AH447" s="26"/>
      <c r="AI447" s="26"/>
      <c r="AL447" s="25"/>
      <c r="AM447" s="24"/>
      <c r="AN447" s="24"/>
      <c r="AO447" s="25"/>
      <c r="AR447" s="25"/>
      <c r="AU447" s="34"/>
      <c r="AX447" s="34"/>
      <c r="AZ447" s="24"/>
      <c r="BA447" s="25"/>
      <c r="BB447" s="24"/>
      <c r="BC447" s="24"/>
      <c r="BL447" s="24"/>
      <c r="BM447" s="24"/>
      <c r="BN447" s="24"/>
      <c r="BO447" s="24"/>
      <c r="BP447" s="24"/>
      <c r="BQ447" s="24"/>
      <c r="BR447" s="24"/>
      <c r="BS447" s="24"/>
    </row>
    <row r="448" spans="8:71" s="6" customFormat="1" x14ac:dyDescent="0.2">
      <c r="H448" s="26"/>
      <c r="R448" s="24"/>
      <c r="S448" s="24"/>
      <c r="T448" s="24"/>
      <c r="U448" s="28"/>
      <c r="X448" s="26"/>
      <c r="AA448" s="26"/>
      <c r="AD448" s="26"/>
      <c r="AG448" s="28"/>
      <c r="AH448" s="26"/>
      <c r="AI448" s="26"/>
      <c r="AL448" s="25"/>
      <c r="AM448" s="24"/>
      <c r="AN448" s="24"/>
      <c r="AO448" s="25"/>
      <c r="AR448" s="25"/>
      <c r="AU448" s="34"/>
      <c r="AX448" s="34"/>
      <c r="AZ448" s="24"/>
      <c r="BA448" s="25"/>
      <c r="BB448" s="24"/>
      <c r="BC448" s="24"/>
      <c r="BL448" s="24"/>
      <c r="BM448" s="24"/>
      <c r="BN448" s="24"/>
      <c r="BO448" s="24"/>
      <c r="BP448" s="24"/>
      <c r="BQ448" s="24"/>
      <c r="BR448" s="24"/>
      <c r="BS448" s="24"/>
    </row>
    <row r="449" spans="8:71" s="6" customFormat="1" x14ac:dyDescent="0.2">
      <c r="H449" s="26"/>
      <c r="R449" s="24"/>
      <c r="S449" s="24"/>
      <c r="T449" s="24"/>
      <c r="U449" s="28"/>
      <c r="X449" s="26"/>
      <c r="AA449" s="26"/>
      <c r="AD449" s="26"/>
      <c r="AG449" s="28"/>
      <c r="AH449" s="26"/>
      <c r="AI449" s="26"/>
      <c r="AL449" s="25"/>
      <c r="AM449" s="24"/>
      <c r="AN449" s="24"/>
      <c r="AO449" s="25"/>
      <c r="AR449" s="25"/>
      <c r="AU449" s="34"/>
      <c r="AX449" s="34"/>
      <c r="AZ449" s="24"/>
      <c r="BA449" s="25"/>
      <c r="BB449" s="24"/>
      <c r="BC449" s="24"/>
      <c r="BL449" s="24"/>
      <c r="BM449" s="24"/>
      <c r="BN449" s="24"/>
      <c r="BO449" s="24"/>
      <c r="BP449" s="24"/>
      <c r="BQ449" s="24"/>
      <c r="BR449" s="24"/>
      <c r="BS449" s="24"/>
    </row>
    <row r="450" spans="8:71" s="6" customFormat="1" x14ac:dyDescent="0.2">
      <c r="H450" s="26"/>
      <c r="R450" s="24"/>
      <c r="S450" s="24"/>
      <c r="T450" s="24"/>
      <c r="U450" s="28"/>
      <c r="X450" s="26"/>
      <c r="AA450" s="26"/>
      <c r="AD450" s="26"/>
      <c r="AG450" s="28"/>
      <c r="AH450" s="26"/>
      <c r="AI450" s="26"/>
      <c r="AL450" s="25"/>
      <c r="AM450" s="24"/>
      <c r="AN450" s="24"/>
      <c r="AO450" s="25"/>
      <c r="AR450" s="25"/>
      <c r="AU450" s="34"/>
      <c r="AX450" s="34"/>
      <c r="AZ450" s="24"/>
      <c r="BA450" s="25"/>
      <c r="BB450" s="24"/>
      <c r="BC450" s="24"/>
      <c r="BL450" s="24"/>
      <c r="BM450" s="24"/>
      <c r="BN450" s="24"/>
      <c r="BO450" s="24"/>
      <c r="BP450" s="24"/>
      <c r="BQ450" s="24"/>
      <c r="BR450" s="24"/>
      <c r="BS450" s="24"/>
    </row>
    <row r="451" spans="8:71" s="6" customFormat="1" x14ac:dyDescent="0.2">
      <c r="H451" s="26"/>
      <c r="R451" s="24"/>
      <c r="S451" s="24"/>
      <c r="T451" s="24"/>
      <c r="U451" s="28"/>
      <c r="X451" s="26"/>
      <c r="AA451" s="26"/>
      <c r="AD451" s="26"/>
      <c r="AG451" s="28"/>
      <c r="AH451" s="26"/>
      <c r="AI451" s="26"/>
      <c r="AL451" s="25"/>
      <c r="AM451" s="24"/>
      <c r="AN451" s="24"/>
      <c r="AO451" s="25"/>
      <c r="AR451" s="25"/>
      <c r="AU451" s="34"/>
      <c r="AX451" s="34"/>
      <c r="AZ451" s="24"/>
      <c r="BA451" s="25"/>
      <c r="BB451" s="24"/>
      <c r="BC451" s="24"/>
      <c r="BL451" s="24"/>
      <c r="BM451" s="24"/>
      <c r="BN451" s="24"/>
      <c r="BO451" s="24"/>
      <c r="BP451" s="24"/>
      <c r="BQ451" s="24"/>
      <c r="BR451" s="24"/>
      <c r="BS451" s="24"/>
    </row>
    <row r="452" spans="8:71" s="6" customFormat="1" x14ac:dyDescent="0.2">
      <c r="H452" s="26"/>
      <c r="R452" s="24"/>
      <c r="S452" s="24"/>
      <c r="T452" s="24"/>
      <c r="U452" s="28"/>
      <c r="X452" s="26"/>
      <c r="AA452" s="26"/>
      <c r="AD452" s="26"/>
      <c r="AG452" s="28"/>
      <c r="AH452" s="26"/>
      <c r="AI452" s="26"/>
      <c r="AL452" s="25"/>
      <c r="AM452" s="24"/>
      <c r="AN452" s="24"/>
      <c r="AO452" s="25"/>
      <c r="AR452" s="25"/>
      <c r="AU452" s="34"/>
      <c r="AX452" s="34"/>
      <c r="AZ452" s="24"/>
      <c r="BA452" s="25"/>
      <c r="BB452" s="24"/>
      <c r="BC452" s="24"/>
      <c r="BL452" s="24"/>
      <c r="BM452" s="24"/>
      <c r="BN452" s="24"/>
      <c r="BO452" s="24"/>
      <c r="BP452" s="24"/>
      <c r="BQ452" s="24"/>
      <c r="BR452" s="24"/>
      <c r="BS452" s="24"/>
    </row>
    <row r="453" spans="8:71" s="6" customFormat="1" x14ac:dyDescent="0.2">
      <c r="H453" s="26"/>
      <c r="R453" s="24"/>
      <c r="S453" s="24"/>
      <c r="T453" s="24"/>
      <c r="U453" s="28"/>
      <c r="X453" s="26"/>
      <c r="AA453" s="26"/>
      <c r="AD453" s="26"/>
      <c r="AG453" s="28"/>
      <c r="AH453" s="26"/>
      <c r="AI453" s="26"/>
      <c r="AL453" s="25"/>
      <c r="AM453" s="24"/>
      <c r="AN453" s="24"/>
      <c r="AO453" s="25"/>
      <c r="AR453" s="25"/>
      <c r="AU453" s="34"/>
      <c r="AX453" s="34"/>
      <c r="AZ453" s="24"/>
      <c r="BA453" s="25"/>
      <c r="BB453" s="24"/>
      <c r="BC453" s="24"/>
      <c r="BL453" s="24"/>
      <c r="BM453" s="24"/>
      <c r="BN453" s="24"/>
      <c r="BO453" s="24"/>
      <c r="BP453" s="24"/>
      <c r="BQ453" s="24"/>
      <c r="BR453" s="24"/>
      <c r="BS453" s="24"/>
    </row>
    <row r="454" spans="8:71" s="6" customFormat="1" x14ac:dyDescent="0.2">
      <c r="H454" s="26"/>
      <c r="R454" s="24"/>
      <c r="S454" s="24"/>
      <c r="T454" s="24"/>
      <c r="U454" s="28"/>
      <c r="X454" s="26"/>
      <c r="AA454" s="26"/>
      <c r="AD454" s="26"/>
      <c r="AG454" s="28"/>
      <c r="AH454" s="26"/>
      <c r="AI454" s="26"/>
      <c r="AL454" s="25"/>
      <c r="AM454" s="24"/>
      <c r="AN454" s="24"/>
      <c r="AO454" s="25"/>
      <c r="AR454" s="25"/>
      <c r="AU454" s="34"/>
      <c r="AX454" s="34"/>
      <c r="AZ454" s="24"/>
      <c r="BA454" s="25"/>
      <c r="BB454" s="24"/>
      <c r="BC454" s="24"/>
      <c r="BL454" s="24"/>
      <c r="BM454" s="24"/>
      <c r="BN454" s="24"/>
      <c r="BO454" s="24"/>
      <c r="BP454" s="24"/>
      <c r="BQ454" s="24"/>
      <c r="BR454" s="24"/>
      <c r="BS454" s="24"/>
    </row>
    <row r="455" spans="8:71" s="6" customFormat="1" x14ac:dyDescent="0.2">
      <c r="H455" s="26"/>
      <c r="R455" s="24"/>
      <c r="S455" s="24"/>
      <c r="T455" s="24"/>
      <c r="U455" s="28"/>
      <c r="X455" s="26"/>
      <c r="AA455" s="26"/>
      <c r="AD455" s="26"/>
      <c r="AG455" s="28"/>
      <c r="AH455" s="26"/>
      <c r="AI455" s="26"/>
      <c r="AL455" s="25"/>
      <c r="AM455" s="24"/>
      <c r="AN455" s="24"/>
      <c r="AO455" s="25"/>
      <c r="AR455" s="25"/>
      <c r="AU455" s="34"/>
      <c r="AX455" s="34"/>
      <c r="AZ455" s="24"/>
      <c r="BA455" s="25"/>
      <c r="BB455" s="24"/>
      <c r="BC455" s="24"/>
      <c r="BL455" s="24"/>
      <c r="BM455" s="24"/>
      <c r="BN455" s="24"/>
      <c r="BO455" s="24"/>
      <c r="BP455" s="24"/>
      <c r="BQ455" s="24"/>
      <c r="BR455" s="24"/>
      <c r="BS455" s="24"/>
    </row>
    <row r="456" spans="8:71" s="6" customFormat="1" x14ac:dyDescent="0.2">
      <c r="H456" s="26"/>
      <c r="R456" s="24"/>
      <c r="S456" s="24"/>
      <c r="T456" s="24"/>
      <c r="U456" s="28"/>
      <c r="X456" s="26"/>
      <c r="AA456" s="26"/>
      <c r="AD456" s="26"/>
      <c r="AG456" s="28"/>
      <c r="AH456" s="26"/>
      <c r="AI456" s="26"/>
      <c r="AL456" s="25"/>
      <c r="AM456" s="24"/>
      <c r="AN456" s="24"/>
      <c r="AO456" s="25"/>
      <c r="AR456" s="25"/>
      <c r="AU456" s="34"/>
      <c r="AX456" s="34"/>
      <c r="AZ456" s="24"/>
      <c r="BA456" s="25"/>
      <c r="BB456" s="24"/>
      <c r="BC456" s="24"/>
      <c r="BL456" s="24"/>
      <c r="BM456" s="24"/>
      <c r="BN456" s="24"/>
      <c r="BO456" s="24"/>
      <c r="BP456" s="24"/>
      <c r="BQ456" s="24"/>
      <c r="BR456" s="24"/>
      <c r="BS456" s="24"/>
    </row>
    <row r="457" spans="8:71" s="6" customFormat="1" x14ac:dyDescent="0.2">
      <c r="H457" s="26"/>
      <c r="R457" s="24"/>
      <c r="S457" s="24"/>
      <c r="T457" s="24"/>
      <c r="U457" s="28"/>
      <c r="X457" s="26"/>
      <c r="AA457" s="26"/>
      <c r="AD457" s="26"/>
      <c r="AG457" s="28"/>
      <c r="AH457" s="26"/>
      <c r="AI457" s="26"/>
      <c r="AL457" s="25"/>
      <c r="AM457" s="24"/>
      <c r="AN457" s="24"/>
      <c r="AO457" s="25"/>
      <c r="AR457" s="25"/>
      <c r="AU457" s="34"/>
      <c r="AX457" s="34"/>
      <c r="AZ457" s="24"/>
      <c r="BA457" s="25"/>
      <c r="BB457" s="24"/>
      <c r="BC457" s="24"/>
      <c r="BL457" s="24"/>
      <c r="BM457" s="24"/>
      <c r="BN457" s="24"/>
      <c r="BO457" s="24"/>
      <c r="BP457" s="24"/>
      <c r="BQ457" s="24"/>
      <c r="BR457" s="24"/>
      <c r="BS457" s="24"/>
    </row>
    <row r="458" spans="8:71" s="6" customFormat="1" x14ac:dyDescent="0.2">
      <c r="H458" s="26"/>
      <c r="R458" s="24"/>
      <c r="S458" s="24"/>
      <c r="T458" s="24"/>
      <c r="U458" s="28"/>
      <c r="X458" s="26"/>
      <c r="AA458" s="26"/>
      <c r="AD458" s="26"/>
      <c r="AG458" s="28"/>
      <c r="AH458" s="26"/>
      <c r="AI458" s="26"/>
      <c r="AL458" s="25"/>
      <c r="AM458" s="24"/>
      <c r="AN458" s="24"/>
      <c r="AO458" s="25"/>
      <c r="AR458" s="25"/>
      <c r="AU458" s="34"/>
      <c r="AX458" s="34"/>
      <c r="AZ458" s="24"/>
      <c r="BA458" s="25"/>
      <c r="BB458" s="24"/>
      <c r="BC458" s="24"/>
      <c r="BL458" s="24"/>
      <c r="BM458" s="24"/>
      <c r="BN458" s="24"/>
      <c r="BO458" s="24"/>
      <c r="BP458" s="24"/>
      <c r="BQ458" s="24"/>
      <c r="BR458" s="24"/>
      <c r="BS458" s="24"/>
    </row>
    <row r="459" spans="8:71" s="6" customFormat="1" x14ac:dyDescent="0.2">
      <c r="H459" s="26"/>
      <c r="R459" s="24"/>
      <c r="S459" s="24"/>
      <c r="T459" s="24"/>
      <c r="U459" s="28"/>
      <c r="X459" s="26"/>
      <c r="AA459" s="26"/>
      <c r="AD459" s="26"/>
      <c r="AG459" s="28"/>
      <c r="AH459" s="26"/>
      <c r="AI459" s="26"/>
      <c r="AL459" s="25"/>
      <c r="AM459" s="24"/>
      <c r="AN459" s="24"/>
      <c r="AO459" s="25"/>
      <c r="AR459" s="25"/>
      <c r="AU459" s="34"/>
      <c r="AX459" s="34"/>
      <c r="AZ459" s="24"/>
      <c r="BA459" s="25"/>
      <c r="BB459" s="24"/>
      <c r="BC459" s="24"/>
      <c r="BL459" s="24"/>
      <c r="BM459" s="24"/>
      <c r="BN459" s="24"/>
      <c r="BO459" s="24"/>
      <c r="BP459" s="24"/>
      <c r="BQ459" s="24"/>
      <c r="BR459" s="24"/>
      <c r="BS459" s="24"/>
    </row>
    <row r="460" spans="8:71" s="6" customFormat="1" x14ac:dyDescent="0.2">
      <c r="H460" s="26"/>
      <c r="R460" s="24"/>
      <c r="S460" s="24"/>
      <c r="T460" s="24"/>
      <c r="U460" s="28"/>
      <c r="X460" s="26"/>
      <c r="AA460" s="26"/>
      <c r="AD460" s="26"/>
      <c r="AG460" s="28"/>
      <c r="AH460" s="26"/>
      <c r="AI460" s="26"/>
      <c r="AL460" s="25"/>
      <c r="AM460" s="24"/>
      <c r="AN460" s="24"/>
      <c r="AO460" s="25"/>
      <c r="AR460" s="25"/>
      <c r="AU460" s="34"/>
      <c r="AX460" s="34"/>
      <c r="AZ460" s="24"/>
      <c r="BA460" s="25"/>
      <c r="BB460" s="24"/>
      <c r="BC460" s="24"/>
      <c r="BL460" s="24"/>
      <c r="BM460" s="24"/>
      <c r="BN460" s="24"/>
      <c r="BO460" s="24"/>
      <c r="BP460" s="24"/>
      <c r="BQ460" s="24"/>
      <c r="BR460" s="24"/>
      <c r="BS460" s="24"/>
    </row>
    <row r="461" spans="8:71" s="6" customFormat="1" x14ac:dyDescent="0.2">
      <c r="H461" s="26"/>
      <c r="R461" s="24"/>
      <c r="S461" s="24"/>
      <c r="T461" s="24"/>
      <c r="U461" s="28"/>
      <c r="X461" s="26"/>
      <c r="AA461" s="26"/>
      <c r="AD461" s="26"/>
      <c r="AG461" s="28"/>
      <c r="AH461" s="26"/>
      <c r="AI461" s="26"/>
      <c r="AL461" s="25"/>
      <c r="AM461" s="24"/>
      <c r="AN461" s="24"/>
      <c r="AO461" s="25"/>
      <c r="AR461" s="25"/>
      <c r="AU461" s="34"/>
      <c r="AX461" s="34"/>
      <c r="AZ461" s="24"/>
      <c r="BA461" s="25"/>
      <c r="BB461" s="24"/>
      <c r="BC461" s="24"/>
      <c r="BL461" s="24"/>
      <c r="BM461" s="24"/>
      <c r="BN461" s="24"/>
      <c r="BO461" s="24"/>
      <c r="BP461" s="24"/>
      <c r="BQ461" s="24"/>
      <c r="BR461" s="24"/>
      <c r="BS461" s="24"/>
    </row>
    <row r="462" spans="8:71" s="6" customFormat="1" x14ac:dyDescent="0.2">
      <c r="H462" s="26"/>
      <c r="R462" s="24"/>
      <c r="S462" s="24"/>
      <c r="T462" s="24"/>
      <c r="U462" s="28"/>
      <c r="X462" s="26"/>
      <c r="AA462" s="26"/>
      <c r="AD462" s="26"/>
      <c r="AG462" s="28"/>
      <c r="AH462" s="26"/>
      <c r="AI462" s="26"/>
      <c r="AL462" s="25"/>
      <c r="AM462" s="24"/>
      <c r="AN462" s="24"/>
      <c r="AO462" s="25"/>
      <c r="AR462" s="25"/>
      <c r="AU462" s="34"/>
      <c r="AX462" s="34"/>
      <c r="AZ462" s="24"/>
      <c r="BA462" s="25"/>
      <c r="BB462" s="24"/>
      <c r="BC462" s="24"/>
      <c r="BL462" s="24"/>
      <c r="BM462" s="24"/>
      <c r="BN462" s="24"/>
      <c r="BO462" s="24"/>
      <c r="BP462" s="24"/>
      <c r="BQ462" s="24"/>
      <c r="BR462" s="24"/>
      <c r="BS462" s="24"/>
    </row>
    <row r="463" spans="8:71" s="6" customFormat="1" x14ac:dyDescent="0.2">
      <c r="H463" s="26"/>
      <c r="R463" s="24"/>
      <c r="S463" s="24"/>
      <c r="T463" s="24"/>
      <c r="U463" s="28"/>
      <c r="X463" s="26"/>
      <c r="AA463" s="26"/>
      <c r="AD463" s="26"/>
      <c r="AG463" s="28"/>
      <c r="AH463" s="26"/>
      <c r="AI463" s="26"/>
      <c r="AL463" s="25"/>
      <c r="AM463" s="24"/>
      <c r="AN463" s="24"/>
      <c r="AO463" s="25"/>
      <c r="AR463" s="25"/>
      <c r="AU463" s="34"/>
      <c r="AX463" s="34"/>
      <c r="AZ463" s="24"/>
      <c r="BA463" s="25"/>
      <c r="BB463" s="24"/>
      <c r="BC463" s="24"/>
      <c r="BL463" s="24"/>
      <c r="BM463" s="24"/>
      <c r="BN463" s="24"/>
      <c r="BO463" s="24"/>
      <c r="BP463" s="24"/>
      <c r="BQ463" s="24"/>
      <c r="BR463" s="24"/>
      <c r="BS463" s="24"/>
    </row>
    <row r="464" spans="8:71" s="6" customFormat="1" x14ac:dyDescent="0.2">
      <c r="H464" s="26"/>
      <c r="R464" s="24"/>
      <c r="S464" s="24"/>
      <c r="T464" s="24"/>
      <c r="U464" s="28"/>
      <c r="X464" s="26"/>
      <c r="AA464" s="26"/>
      <c r="AD464" s="26"/>
      <c r="AG464" s="28"/>
      <c r="AH464" s="26"/>
      <c r="AI464" s="26"/>
      <c r="AL464" s="25"/>
      <c r="AM464" s="24"/>
      <c r="AN464" s="24"/>
      <c r="AO464" s="25"/>
      <c r="AR464" s="25"/>
      <c r="AU464" s="34"/>
      <c r="AX464" s="34"/>
      <c r="AZ464" s="24"/>
      <c r="BA464" s="25"/>
      <c r="BB464" s="24"/>
      <c r="BC464" s="24"/>
      <c r="BL464" s="24"/>
      <c r="BM464" s="24"/>
      <c r="BN464" s="24"/>
      <c r="BO464" s="24"/>
      <c r="BP464" s="24"/>
      <c r="BQ464" s="24"/>
      <c r="BR464" s="24"/>
      <c r="BS464" s="24"/>
    </row>
    <row r="465" spans="8:71" s="6" customFormat="1" x14ac:dyDescent="0.2">
      <c r="H465" s="26"/>
      <c r="R465" s="24"/>
      <c r="S465" s="24"/>
      <c r="T465" s="24"/>
      <c r="U465" s="28"/>
      <c r="X465" s="26"/>
      <c r="AA465" s="26"/>
      <c r="AD465" s="26"/>
      <c r="AG465" s="28"/>
      <c r="AH465" s="26"/>
      <c r="AI465" s="26"/>
      <c r="AL465" s="25"/>
      <c r="AM465" s="24"/>
      <c r="AN465" s="24"/>
      <c r="AO465" s="25"/>
      <c r="AR465" s="25"/>
      <c r="AU465" s="34"/>
      <c r="AX465" s="34"/>
      <c r="AZ465" s="24"/>
      <c r="BA465" s="25"/>
      <c r="BB465" s="24"/>
      <c r="BC465" s="24"/>
      <c r="BL465" s="24"/>
      <c r="BM465" s="24"/>
      <c r="BN465" s="24"/>
      <c r="BO465" s="24"/>
      <c r="BP465" s="24"/>
      <c r="BQ465" s="24"/>
      <c r="BR465" s="24"/>
      <c r="BS465" s="24"/>
    </row>
    <row r="466" spans="8:71" s="6" customFormat="1" x14ac:dyDescent="0.2">
      <c r="H466" s="26"/>
      <c r="R466" s="24"/>
      <c r="S466" s="24"/>
      <c r="T466" s="24"/>
      <c r="U466" s="28"/>
      <c r="X466" s="26"/>
      <c r="AA466" s="26"/>
      <c r="AD466" s="26"/>
      <c r="AG466" s="28"/>
      <c r="AH466" s="26"/>
      <c r="AI466" s="26"/>
      <c r="AL466" s="25"/>
      <c r="AM466" s="24"/>
      <c r="AN466" s="24"/>
      <c r="AO466" s="25"/>
      <c r="AR466" s="25"/>
      <c r="AU466" s="34"/>
      <c r="AX466" s="34"/>
      <c r="AZ466" s="24"/>
      <c r="BA466" s="25"/>
      <c r="BB466" s="24"/>
      <c r="BC466" s="24"/>
      <c r="BL466" s="24"/>
      <c r="BM466" s="24"/>
      <c r="BN466" s="24"/>
      <c r="BO466" s="24"/>
      <c r="BP466" s="24"/>
      <c r="BQ466" s="24"/>
      <c r="BR466" s="24"/>
      <c r="BS466" s="24"/>
    </row>
    <row r="467" spans="8:71" s="6" customFormat="1" x14ac:dyDescent="0.2">
      <c r="H467" s="26"/>
      <c r="R467" s="24"/>
      <c r="S467" s="24"/>
      <c r="T467" s="24"/>
      <c r="U467" s="28"/>
      <c r="X467" s="26"/>
      <c r="AA467" s="26"/>
      <c r="AD467" s="26"/>
      <c r="AG467" s="28"/>
      <c r="AH467" s="26"/>
      <c r="AI467" s="26"/>
      <c r="AL467" s="25"/>
      <c r="AM467" s="24"/>
      <c r="AN467" s="24"/>
      <c r="AO467" s="25"/>
      <c r="AR467" s="25"/>
      <c r="AU467" s="34"/>
      <c r="AX467" s="34"/>
      <c r="AZ467" s="24"/>
      <c r="BA467" s="25"/>
      <c r="BB467" s="24"/>
      <c r="BC467" s="24"/>
      <c r="BL467" s="24"/>
      <c r="BM467" s="24"/>
      <c r="BN467" s="24"/>
      <c r="BO467" s="24"/>
      <c r="BP467" s="24"/>
      <c r="BQ467" s="24"/>
      <c r="BR467" s="24"/>
      <c r="BS467" s="24"/>
    </row>
    <row r="468" spans="8:71" s="6" customFormat="1" x14ac:dyDescent="0.2">
      <c r="H468" s="26"/>
      <c r="R468" s="24"/>
      <c r="S468" s="24"/>
      <c r="T468" s="24"/>
      <c r="U468" s="28"/>
      <c r="X468" s="26"/>
      <c r="AA468" s="26"/>
      <c r="AD468" s="26"/>
      <c r="AG468" s="28"/>
      <c r="AH468" s="26"/>
      <c r="AI468" s="26"/>
      <c r="AL468" s="25"/>
      <c r="AM468" s="24"/>
      <c r="AN468" s="24"/>
      <c r="AO468" s="25"/>
      <c r="AR468" s="25"/>
      <c r="AU468" s="34"/>
      <c r="AX468" s="34"/>
      <c r="AZ468" s="24"/>
      <c r="BA468" s="25"/>
      <c r="BB468" s="24"/>
      <c r="BC468" s="24"/>
      <c r="BL468" s="24"/>
      <c r="BM468" s="24"/>
      <c r="BN468" s="24"/>
      <c r="BO468" s="24"/>
      <c r="BP468" s="24"/>
      <c r="BQ468" s="24"/>
      <c r="BR468" s="24"/>
      <c r="BS468" s="24"/>
    </row>
    <row r="469" spans="8:71" s="6" customFormat="1" x14ac:dyDescent="0.2">
      <c r="H469" s="26"/>
      <c r="R469" s="24"/>
      <c r="S469" s="24"/>
      <c r="T469" s="24"/>
      <c r="U469" s="28"/>
      <c r="X469" s="26"/>
      <c r="AA469" s="26"/>
      <c r="AD469" s="26"/>
      <c r="AG469" s="28"/>
      <c r="AH469" s="26"/>
      <c r="AI469" s="26"/>
      <c r="AL469" s="25"/>
      <c r="AM469" s="24"/>
      <c r="AN469" s="24"/>
      <c r="AO469" s="25"/>
      <c r="AR469" s="25"/>
      <c r="AU469" s="34"/>
      <c r="AX469" s="34"/>
      <c r="AZ469" s="24"/>
      <c r="BA469" s="25"/>
      <c r="BB469" s="24"/>
      <c r="BC469" s="24"/>
      <c r="BL469" s="24"/>
      <c r="BM469" s="24"/>
      <c r="BN469" s="24"/>
      <c r="BO469" s="24"/>
      <c r="BP469" s="24"/>
      <c r="BQ469" s="24"/>
      <c r="BR469" s="24"/>
      <c r="BS469" s="24"/>
    </row>
    <row r="470" spans="8:71" s="6" customFormat="1" x14ac:dyDescent="0.2">
      <c r="H470" s="26"/>
      <c r="R470" s="24"/>
      <c r="S470" s="24"/>
      <c r="T470" s="24"/>
      <c r="U470" s="28"/>
      <c r="X470" s="26"/>
      <c r="AA470" s="26"/>
      <c r="AD470" s="26"/>
      <c r="AG470" s="28"/>
      <c r="AH470" s="26"/>
      <c r="AI470" s="26"/>
      <c r="AL470" s="25"/>
      <c r="AM470" s="24"/>
      <c r="AN470" s="24"/>
      <c r="AO470" s="25"/>
      <c r="AR470" s="25"/>
      <c r="AU470" s="34"/>
      <c r="AX470" s="34"/>
      <c r="AZ470" s="24"/>
      <c r="BA470" s="25"/>
      <c r="BB470" s="24"/>
      <c r="BC470" s="24"/>
      <c r="BL470" s="24"/>
      <c r="BM470" s="24"/>
      <c r="BN470" s="24"/>
      <c r="BO470" s="24"/>
      <c r="BP470" s="24"/>
      <c r="BQ470" s="24"/>
      <c r="BR470" s="24"/>
      <c r="BS470" s="24"/>
    </row>
    <row r="471" spans="8:71" s="6" customFormat="1" x14ac:dyDescent="0.2">
      <c r="H471" s="26"/>
      <c r="R471" s="24"/>
      <c r="S471" s="24"/>
      <c r="T471" s="24"/>
      <c r="U471" s="28"/>
      <c r="X471" s="26"/>
      <c r="AA471" s="26"/>
      <c r="AD471" s="26"/>
      <c r="AG471" s="28"/>
      <c r="AH471" s="26"/>
      <c r="AI471" s="26"/>
      <c r="AL471" s="25"/>
      <c r="AM471" s="24"/>
      <c r="AN471" s="24"/>
      <c r="AO471" s="25"/>
      <c r="AR471" s="25"/>
      <c r="AU471" s="34"/>
      <c r="AX471" s="34"/>
      <c r="AZ471" s="24"/>
      <c r="BA471" s="25"/>
      <c r="BB471" s="24"/>
      <c r="BC471" s="24"/>
      <c r="BL471" s="24"/>
      <c r="BM471" s="24"/>
      <c r="BN471" s="24"/>
      <c r="BO471" s="24"/>
      <c r="BP471" s="24"/>
      <c r="BQ471" s="24"/>
      <c r="BR471" s="24"/>
      <c r="BS471" s="24"/>
    </row>
    <row r="472" spans="8:71" s="6" customFormat="1" x14ac:dyDescent="0.2">
      <c r="H472" s="26"/>
      <c r="R472" s="24"/>
      <c r="S472" s="24"/>
      <c r="T472" s="24"/>
      <c r="U472" s="28"/>
      <c r="X472" s="26"/>
      <c r="AA472" s="26"/>
      <c r="AD472" s="26"/>
      <c r="AG472" s="28"/>
      <c r="AH472" s="26"/>
      <c r="AI472" s="26"/>
      <c r="AL472" s="25"/>
      <c r="AM472" s="24"/>
      <c r="AN472" s="24"/>
      <c r="AO472" s="25"/>
      <c r="AR472" s="25"/>
      <c r="AU472" s="34"/>
      <c r="AX472" s="34"/>
      <c r="AZ472" s="24"/>
      <c r="BA472" s="25"/>
      <c r="BB472" s="24"/>
      <c r="BC472" s="24"/>
      <c r="BL472" s="24"/>
      <c r="BM472" s="24"/>
      <c r="BN472" s="24"/>
      <c r="BO472" s="24"/>
      <c r="BP472" s="24"/>
      <c r="BQ472" s="24"/>
      <c r="BR472" s="24"/>
      <c r="BS472" s="24"/>
    </row>
    <row r="473" spans="8:71" s="6" customFormat="1" x14ac:dyDescent="0.2">
      <c r="H473" s="26"/>
      <c r="R473" s="24"/>
      <c r="S473" s="24"/>
      <c r="T473" s="24"/>
      <c r="U473" s="28"/>
      <c r="X473" s="26"/>
      <c r="AA473" s="26"/>
      <c r="AD473" s="26"/>
      <c r="AG473" s="28"/>
      <c r="AH473" s="26"/>
      <c r="AI473" s="26"/>
      <c r="AL473" s="25"/>
      <c r="AM473" s="24"/>
      <c r="AN473" s="24"/>
      <c r="AO473" s="25"/>
      <c r="AR473" s="25"/>
      <c r="AU473" s="34"/>
      <c r="AX473" s="34"/>
      <c r="AZ473" s="24"/>
      <c r="BA473" s="25"/>
      <c r="BB473" s="24"/>
      <c r="BC473" s="24"/>
      <c r="BL473" s="24"/>
      <c r="BM473" s="24"/>
      <c r="BN473" s="24"/>
      <c r="BO473" s="24"/>
      <c r="BP473" s="24"/>
      <c r="BQ473" s="24"/>
      <c r="BR473" s="24"/>
      <c r="BS473" s="24"/>
    </row>
    <row r="474" spans="8:71" s="6" customFormat="1" x14ac:dyDescent="0.2">
      <c r="H474" s="26"/>
      <c r="R474" s="24"/>
      <c r="S474" s="24"/>
      <c r="T474" s="24"/>
      <c r="U474" s="28"/>
      <c r="X474" s="26"/>
      <c r="AA474" s="26"/>
      <c r="AD474" s="26"/>
      <c r="AG474" s="28"/>
      <c r="AH474" s="26"/>
      <c r="AI474" s="26"/>
      <c r="AL474" s="25"/>
      <c r="AM474" s="24"/>
      <c r="AN474" s="24"/>
      <c r="AO474" s="25"/>
      <c r="AR474" s="25"/>
      <c r="AU474" s="34"/>
      <c r="AX474" s="34"/>
      <c r="AZ474" s="24"/>
      <c r="BA474" s="25"/>
      <c r="BB474" s="24"/>
      <c r="BC474" s="24"/>
      <c r="BL474" s="24"/>
      <c r="BM474" s="24"/>
      <c r="BN474" s="24"/>
      <c r="BO474" s="24"/>
      <c r="BP474" s="24"/>
      <c r="BQ474" s="24"/>
      <c r="BR474" s="24"/>
      <c r="BS474" s="24"/>
    </row>
    <row r="475" spans="8:71" s="6" customFormat="1" x14ac:dyDescent="0.2">
      <c r="H475" s="26"/>
      <c r="R475" s="24"/>
      <c r="S475" s="24"/>
      <c r="T475" s="24"/>
      <c r="U475" s="28"/>
      <c r="X475" s="26"/>
      <c r="AA475" s="26"/>
      <c r="AD475" s="26"/>
      <c r="AG475" s="28"/>
      <c r="AH475" s="26"/>
      <c r="AI475" s="26"/>
      <c r="AL475" s="25"/>
      <c r="AM475" s="24"/>
      <c r="AN475" s="24"/>
      <c r="AO475" s="25"/>
      <c r="AR475" s="25"/>
      <c r="AU475" s="34"/>
      <c r="AX475" s="34"/>
      <c r="AZ475" s="24"/>
      <c r="BA475" s="25"/>
      <c r="BB475" s="24"/>
      <c r="BC475" s="24"/>
      <c r="BL475" s="24"/>
      <c r="BM475" s="24"/>
      <c r="BN475" s="24"/>
      <c r="BO475" s="24"/>
      <c r="BP475" s="24"/>
      <c r="BQ475" s="24"/>
      <c r="BR475" s="24"/>
      <c r="BS475" s="24"/>
    </row>
    <row r="476" spans="8:71" s="6" customFormat="1" x14ac:dyDescent="0.2">
      <c r="H476" s="26"/>
      <c r="R476" s="24"/>
      <c r="S476" s="24"/>
      <c r="T476" s="24"/>
      <c r="U476" s="28"/>
      <c r="X476" s="26"/>
      <c r="AA476" s="26"/>
      <c r="AD476" s="26"/>
      <c r="AG476" s="28"/>
      <c r="AH476" s="26"/>
      <c r="AI476" s="26"/>
      <c r="AL476" s="25"/>
      <c r="AM476" s="24"/>
      <c r="AN476" s="24"/>
      <c r="AO476" s="25"/>
      <c r="AR476" s="25"/>
      <c r="AU476" s="34"/>
      <c r="AX476" s="34"/>
      <c r="AZ476" s="24"/>
      <c r="BA476" s="25"/>
      <c r="BB476" s="24"/>
      <c r="BC476" s="24"/>
      <c r="BL476" s="24"/>
      <c r="BM476" s="24"/>
      <c r="BN476" s="24"/>
      <c r="BO476" s="24"/>
      <c r="BP476" s="24"/>
      <c r="BQ476" s="24"/>
      <c r="BR476" s="24"/>
      <c r="BS476" s="24"/>
    </row>
    <row r="477" spans="8:71" s="6" customFormat="1" x14ac:dyDescent="0.2">
      <c r="H477" s="26"/>
      <c r="R477" s="24"/>
      <c r="S477" s="24"/>
      <c r="T477" s="24"/>
      <c r="U477" s="28"/>
      <c r="X477" s="26"/>
      <c r="AA477" s="26"/>
      <c r="AD477" s="26"/>
      <c r="AG477" s="28"/>
      <c r="AH477" s="26"/>
      <c r="AI477" s="26"/>
      <c r="AL477" s="25"/>
      <c r="AM477" s="24"/>
      <c r="AN477" s="24"/>
      <c r="AO477" s="25"/>
      <c r="AR477" s="25"/>
      <c r="AU477" s="34"/>
      <c r="AX477" s="34"/>
      <c r="AZ477" s="24"/>
      <c r="BA477" s="25"/>
      <c r="BB477" s="24"/>
      <c r="BC477" s="24"/>
      <c r="BL477" s="24"/>
      <c r="BM477" s="24"/>
      <c r="BN477" s="24"/>
      <c r="BO477" s="24"/>
      <c r="BP477" s="24"/>
      <c r="BQ477" s="24"/>
      <c r="BR477" s="24"/>
      <c r="BS477" s="24"/>
    </row>
    <row r="478" spans="8:71" s="6" customFormat="1" x14ac:dyDescent="0.2">
      <c r="H478" s="26"/>
      <c r="R478" s="24"/>
      <c r="S478" s="24"/>
      <c r="T478" s="24"/>
      <c r="U478" s="28"/>
      <c r="X478" s="26"/>
      <c r="AA478" s="26"/>
      <c r="AD478" s="26"/>
      <c r="AG478" s="28"/>
      <c r="AH478" s="26"/>
      <c r="AI478" s="26"/>
      <c r="AL478" s="25"/>
      <c r="AM478" s="24"/>
      <c r="AN478" s="24"/>
      <c r="AO478" s="25"/>
      <c r="AR478" s="25"/>
      <c r="AU478" s="34"/>
      <c r="AX478" s="34"/>
      <c r="AZ478" s="24"/>
      <c r="BA478" s="25"/>
      <c r="BB478" s="24"/>
      <c r="BC478" s="24"/>
      <c r="BL478" s="24"/>
      <c r="BM478" s="24"/>
      <c r="BN478" s="24"/>
      <c r="BO478" s="24"/>
      <c r="BP478" s="24"/>
      <c r="BQ478" s="24"/>
      <c r="BR478" s="24"/>
      <c r="BS478" s="24"/>
    </row>
    <row r="479" spans="8:71" s="6" customFormat="1" x14ac:dyDescent="0.2">
      <c r="H479" s="26"/>
      <c r="R479" s="24"/>
      <c r="S479" s="24"/>
      <c r="T479" s="24"/>
      <c r="U479" s="28"/>
      <c r="X479" s="26"/>
      <c r="AA479" s="26"/>
      <c r="AD479" s="26"/>
      <c r="AG479" s="28"/>
      <c r="AH479" s="26"/>
      <c r="AI479" s="26"/>
      <c r="AL479" s="25"/>
      <c r="AM479" s="24"/>
      <c r="AN479" s="24"/>
      <c r="AO479" s="25"/>
      <c r="AR479" s="25"/>
      <c r="AU479" s="34"/>
      <c r="AX479" s="34"/>
      <c r="AZ479" s="24"/>
      <c r="BA479" s="25"/>
      <c r="BB479" s="24"/>
      <c r="BC479" s="24"/>
      <c r="BL479" s="24"/>
      <c r="BM479" s="24"/>
      <c r="BN479" s="24"/>
      <c r="BO479" s="24"/>
      <c r="BP479" s="24"/>
      <c r="BQ479" s="24"/>
      <c r="BR479" s="24"/>
      <c r="BS479" s="24"/>
    </row>
    <row r="480" spans="8:71" s="6" customFormat="1" x14ac:dyDescent="0.2">
      <c r="H480" s="26"/>
      <c r="R480" s="24"/>
      <c r="S480" s="24"/>
      <c r="T480" s="24"/>
      <c r="U480" s="28"/>
      <c r="X480" s="26"/>
      <c r="AA480" s="26"/>
      <c r="AD480" s="26"/>
      <c r="AG480" s="28"/>
      <c r="AH480" s="26"/>
      <c r="AI480" s="26"/>
      <c r="AL480" s="25"/>
      <c r="AM480" s="24"/>
      <c r="AN480" s="24"/>
      <c r="AO480" s="25"/>
      <c r="AR480" s="25"/>
      <c r="AU480" s="34"/>
      <c r="AX480" s="34"/>
      <c r="AZ480" s="24"/>
      <c r="BA480" s="25"/>
      <c r="BB480" s="24"/>
      <c r="BC480" s="24"/>
      <c r="BL480" s="24"/>
      <c r="BM480" s="24"/>
      <c r="BN480" s="24"/>
      <c r="BO480" s="24"/>
      <c r="BP480" s="24"/>
      <c r="BQ480" s="24"/>
      <c r="BR480" s="24"/>
      <c r="BS480" s="24"/>
    </row>
    <row r="481" spans="8:71" s="6" customFormat="1" x14ac:dyDescent="0.2">
      <c r="H481" s="26"/>
      <c r="R481" s="24"/>
      <c r="S481" s="24"/>
      <c r="T481" s="24"/>
      <c r="U481" s="28"/>
      <c r="X481" s="26"/>
      <c r="AA481" s="26"/>
      <c r="AD481" s="26"/>
      <c r="AG481" s="28"/>
      <c r="AH481" s="26"/>
      <c r="AI481" s="26"/>
      <c r="AL481" s="25"/>
      <c r="AM481" s="24"/>
      <c r="AN481" s="24"/>
      <c r="AO481" s="25"/>
      <c r="AR481" s="25"/>
      <c r="AU481" s="34"/>
      <c r="AX481" s="34"/>
      <c r="AZ481" s="24"/>
      <c r="BA481" s="25"/>
      <c r="BB481" s="24"/>
      <c r="BC481" s="24"/>
      <c r="BL481" s="24"/>
      <c r="BM481" s="24"/>
      <c r="BN481" s="24"/>
      <c r="BO481" s="24"/>
      <c r="BP481" s="24"/>
      <c r="BQ481" s="24"/>
      <c r="BR481" s="24"/>
      <c r="BS481" s="24"/>
    </row>
    <row r="482" spans="8:71" s="6" customFormat="1" x14ac:dyDescent="0.2">
      <c r="H482" s="26"/>
      <c r="R482" s="24"/>
      <c r="S482" s="24"/>
      <c r="T482" s="24"/>
      <c r="U482" s="28"/>
      <c r="X482" s="26"/>
      <c r="AA482" s="26"/>
      <c r="AD482" s="26"/>
      <c r="AG482" s="28"/>
      <c r="AH482" s="26"/>
      <c r="AI482" s="26"/>
      <c r="AL482" s="25"/>
      <c r="AM482" s="24"/>
      <c r="AN482" s="24"/>
      <c r="AO482" s="25"/>
      <c r="AR482" s="25"/>
      <c r="AU482" s="34"/>
      <c r="AX482" s="34"/>
      <c r="AZ482" s="24"/>
      <c r="BA482" s="25"/>
      <c r="BB482" s="24"/>
      <c r="BC482" s="24"/>
      <c r="BL482" s="24"/>
      <c r="BM482" s="24"/>
      <c r="BN482" s="24"/>
      <c r="BO482" s="24"/>
      <c r="BP482" s="24"/>
      <c r="BQ482" s="24"/>
      <c r="BR482" s="24"/>
      <c r="BS482" s="24"/>
    </row>
    <row r="483" spans="8:71" s="6" customFormat="1" x14ac:dyDescent="0.2">
      <c r="H483" s="26"/>
      <c r="R483" s="24"/>
      <c r="S483" s="24"/>
      <c r="T483" s="24"/>
      <c r="U483" s="28"/>
      <c r="X483" s="26"/>
      <c r="AA483" s="26"/>
      <c r="AD483" s="26"/>
      <c r="AG483" s="28"/>
      <c r="AH483" s="26"/>
      <c r="AI483" s="26"/>
      <c r="AL483" s="25"/>
      <c r="AM483" s="24"/>
      <c r="AN483" s="24"/>
      <c r="AO483" s="25"/>
      <c r="AR483" s="25"/>
      <c r="AU483" s="34"/>
      <c r="AX483" s="34"/>
      <c r="AZ483" s="24"/>
      <c r="BA483" s="25"/>
      <c r="BB483" s="24"/>
      <c r="BC483" s="24"/>
      <c r="BL483" s="24"/>
      <c r="BM483" s="24"/>
      <c r="BN483" s="24"/>
      <c r="BO483" s="24"/>
      <c r="BP483" s="24"/>
      <c r="BQ483" s="24"/>
      <c r="BR483" s="24"/>
      <c r="BS483" s="24"/>
    </row>
    <row r="484" spans="8:71" s="6" customFormat="1" x14ac:dyDescent="0.2">
      <c r="H484" s="26"/>
      <c r="R484" s="24"/>
      <c r="S484" s="24"/>
      <c r="T484" s="24"/>
      <c r="U484" s="28"/>
      <c r="X484" s="26"/>
      <c r="AA484" s="26"/>
      <c r="AD484" s="26"/>
      <c r="AG484" s="28"/>
      <c r="AH484" s="26"/>
      <c r="AI484" s="26"/>
      <c r="AL484" s="25"/>
      <c r="AM484" s="24"/>
      <c r="AN484" s="24"/>
      <c r="AO484" s="25"/>
      <c r="AR484" s="25"/>
      <c r="AU484" s="34"/>
      <c r="AX484" s="34"/>
      <c r="AZ484" s="24"/>
      <c r="BA484" s="25"/>
      <c r="BB484" s="24"/>
      <c r="BC484" s="24"/>
      <c r="BL484" s="24"/>
      <c r="BM484" s="24"/>
      <c r="BN484" s="24"/>
      <c r="BO484" s="24"/>
      <c r="BP484" s="24"/>
      <c r="BQ484" s="24"/>
      <c r="BR484" s="24"/>
      <c r="BS484" s="24"/>
    </row>
    <row r="485" spans="8:71" s="6" customFormat="1" x14ac:dyDescent="0.2">
      <c r="H485" s="26"/>
      <c r="R485" s="24"/>
      <c r="S485" s="24"/>
      <c r="T485" s="24"/>
      <c r="U485" s="28"/>
      <c r="X485" s="26"/>
      <c r="AA485" s="26"/>
      <c r="AD485" s="26"/>
      <c r="AG485" s="28"/>
      <c r="AH485" s="26"/>
      <c r="AI485" s="26"/>
      <c r="AL485" s="25"/>
      <c r="AM485" s="24"/>
      <c r="AN485" s="24"/>
      <c r="AO485" s="25"/>
      <c r="AR485" s="25"/>
      <c r="AU485" s="34"/>
      <c r="AX485" s="34"/>
      <c r="AZ485" s="24"/>
      <c r="BA485" s="25"/>
      <c r="BB485" s="24"/>
      <c r="BC485" s="24"/>
      <c r="BL485" s="24"/>
      <c r="BM485" s="24"/>
      <c r="BN485" s="24"/>
      <c r="BO485" s="24"/>
      <c r="BP485" s="24"/>
      <c r="BQ485" s="24"/>
      <c r="BR485" s="24"/>
      <c r="BS485" s="24"/>
    </row>
    <row r="486" spans="8:71" s="6" customFormat="1" x14ac:dyDescent="0.2">
      <c r="H486" s="26"/>
      <c r="R486" s="24"/>
      <c r="S486" s="24"/>
      <c r="T486" s="24"/>
      <c r="U486" s="28"/>
      <c r="X486" s="26"/>
      <c r="AA486" s="26"/>
      <c r="AD486" s="26"/>
      <c r="AG486" s="28"/>
      <c r="AH486" s="26"/>
      <c r="AI486" s="26"/>
      <c r="AL486" s="25"/>
      <c r="AM486" s="24"/>
      <c r="AN486" s="24"/>
      <c r="AO486" s="25"/>
      <c r="AR486" s="25"/>
      <c r="AU486" s="34"/>
      <c r="AX486" s="34"/>
      <c r="AZ486" s="24"/>
      <c r="BA486" s="25"/>
      <c r="BB486" s="24"/>
      <c r="BC486" s="24"/>
      <c r="BL486" s="24"/>
      <c r="BM486" s="24"/>
      <c r="BN486" s="24"/>
      <c r="BO486" s="24"/>
      <c r="BP486" s="24"/>
      <c r="BQ486" s="24"/>
      <c r="BR486" s="24"/>
      <c r="BS486" s="24"/>
    </row>
    <row r="487" spans="8:71" s="6" customFormat="1" x14ac:dyDescent="0.2">
      <c r="H487" s="26"/>
      <c r="R487" s="24"/>
      <c r="S487" s="24"/>
      <c r="T487" s="24"/>
      <c r="U487" s="28"/>
      <c r="X487" s="26"/>
      <c r="AA487" s="26"/>
      <c r="AD487" s="26"/>
      <c r="AG487" s="28"/>
      <c r="AH487" s="26"/>
      <c r="AI487" s="26"/>
      <c r="AL487" s="25"/>
      <c r="AM487" s="24"/>
      <c r="AN487" s="24"/>
      <c r="AO487" s="25"/>
      <c r="AR487" s="25"/>
      <c r="AU487" s="34"/>
      <c r="AX487" s="34"/>
      <c r="AZ487" s="24"/>
      <c r="BA487" s="25"/>
      <c r="BB487" s="24"/>
      <c r="BC487" s="24"/>
      <c r="BL487" s="24"/>
      <c r="BM487" s="24"/>
      <c r="BN487" s="24"/>
      <c r="BO487" s="24"/>
      <c r="BP487" s="24"/>
      <c r="BQ487" s="24"/>
      <c r="BR487" s="24"/>
      <c r="BS487" s="24"/>
    </row>
    <row r="488" spans="8:71" s="6" customFormat="1" x14ac:dyDescent="0.2">
      <c r="H488" s="26"/>
      <c r="R488" s="24"/>
      <c r="S488" s="24"/>
      <c r="T488" s="24"/>
      <c r="U488" s="28"/>
      <c r="X488" s="26"/>
      <c r="AA488" s="26"/>
      <c r="AD488" s="26"/>
      <c r="AG488" s="28"/>
      <c r="AH488" s="26"/>
      <c r="AI488" s="26"/>
      <c r="AL488" s="25"/>
      <c r="AM488" s="24"/>
      <c r="AN488" s="24"/>
      <c r="AO488" s="25"/>
      <c r="AR488" s="25"/>
      <c r="AU488" s="34"/>
      <c r="AX488" s="34"/>
      <c r="AZ488" s="24"/>
      <c r="BA488" s="25"/>
      <c r="BB488" s="24"/>
      <c r="BC488" s="24"/>
      <c r="BL488" s="24"/>
      <c r="BM488" s="24"/>
      <c r="BN488" s="24"/>
      <c r="BO488" s="24"/>
      <c r="BP488" s="24"/>
      <c r="BQ488" s="24"/>
      <c r="BR488" s="24"/>
      <c r="BS488" s="24"/>
    </row>
    <row r="489" spans="8:71" s="6" customFormat="1" x14ac:dyDescent="0.2">
      <c r="H489" s="26"/>
      <c r="R489" s="24"/>
      <c r="S489" s="24"/>
      <c r="T489" s="24"/>
      <c r="U489" s="28"/>
      <c r="X489" s="26"/>
      <c r="AA489" s="26"/>
      <c r="AD489" s="26"/>
      <c r="AG489" s="28"/>
      <c r="AH489" s="26"/>
      <c r="AI489" s="26"/>
      <c r="AL489" s="25"/>
      <c r="AM489" s="24"/>
      <c r="AN489" s="24"/>
      <c r="AO489" s="25"/>
      <c r="AR489" s="25"/>
      <c r="AU489" s="34"/>
      <c r="AX489" s="34"/>
      <c r="AZ489" s="24"/>
      <c r="BA489" s="25"/>
      <c r="BB489" s="24"/>
      <c r="BC489" s="24"/>
      <c r="BL489" s="24"/>
      <c r="BM489" s="24"/>
      <c r="BN489" s="24"/>
      <c r="BO489" s="24"/>
      <c r="BP489" s="24"/>
      <c r="BQ489" s="24"/>
      <c r="BR489" s="24"/>
      <c r="BS489" s="24"/>
    </row>
    <row r="490" spans="8:71" s="6" customFormat="1" x14ac:dyDescent="0.2">
      <c r="H490" s="26"/>
      <c r="R490" s="24"/>
      <c r="S490" s="24"/>
      <c r="T490" s="24"/>
      <c r="U490" s="28"/>
      <c r="X490" s="26"/>
      <c r="AA490" s="26"/>
      <c r="AD490" s="26"/>
      <c r="AG490" s="28"/>
      <c r="AH490" s="26"/>
      <c r="AI490" s="26"/>
      <c r="AL490" s="25"/>
      <c r="AM490" s="24"/>
      <c r="AN490" s="24"/>
      <c r="AO490" s="25"/>
      <c r="AR490" s="25"/>
      <c r="AU490" s="34"/>
      <c r="AX490" s="34"/>
      <c r="AZ490" s="24"/>
      <c r="BA490" s="25"/>
      <c r="BB490" s="24"/>
      <c r="BC490" s="24"/>
      <c r="BL490" s="24"/>
      <c r="BM490" s="24"/>
      <c r="BN490" s="24"/>
      <c r="BO490" s="24"/>
      <c r="BP490" s="24"/>
      <c r="BQ490" s="24"/>
      <c r="BR490" s="24"/>
      <c r="BS490" s="24"/>
    </row>
    <row r="491" spans="8:71" s="6" customFormat="1" x14ac:dyDescent="0.2">
      <c r="H491" s="26"/>
      <c r="R491" s="24"/>
      <c r="S491" s="24"/>
      <c r="T491" s="24"/>
      <c r="U491" s="28"/>
      <c r="X491" s="26"/>
      <c r="AA491" s="26"/>
      <c r="AD491" s="26"/>
      <c r="AG491" s="28"/>
      <c r="AH491" s="26"/>
      <c r="AI491" s="26"/>
      <c r="AL491" s="25"/>
      <c r="AM491" s="24"/>
      <c r="AN491" s="24"/>
      <c r="AO491" s="25"/>
      <c r="AR491" s="25"/>
      <c r="AU491" s="34"/>
      <c r="AX491" s="34"/>
      <c r="AZ491" s="24"/>
      <c r="BA491" s="25"/>
      <c r="BB491" s="24"/>
      <c r="BC491" s="24"/>
      <c r="BL491" s="24"/>
      <c r="BM491" s="24"/>
      <c r="BN491" s="24"/>
      <c r="BO491" s="24"/>
      <c r="BP491" s="24"/>
      <c r="BQ491" s="24"/>
      <c r="BR491" s="24"/>
      <c r="BS491" s="24"/>
    </row>
    <row r="492" spans="8:71" s="6" customFormat="1" x14ac:dyDescent="0.2">
      <c r="H492" s="26"/>
      <c r="R492" s="24"/>
      <c r="S492" s="24"/>
      <c r="T492" s="24"/>
      <c r="U492" s="28"/>
      <c r="X492" s="26"/>
      <c r="AA492" s="26"/>
      <c r="AD492" s="26"/>
      <c r="AG492" s="28"/>
      <c r="AH492" s="26"/>
      <c r="AI492" s="26"/>
      <c r="AL492" s="25"/>
      <c r="AM492" s="24"/>
      <c r="AN492" s="24"/>
      <c r="AO492" s="25"/>
      <c r="AR492" s="25"/>
      <c r="AU492" s="34"/>
      <c r="AX492" s="34"/>
      <c r="AZ492" s="24"/>
      <c r="BA492" s="25"/>
      <c r="BB492" s="24"/>
      <c r="BC492" s="24"/>
      <c r="BL492" s="24"/>
      <c r="BM492" s="24"/>
      <c r="BN492" s="24"/>
      <c r="BO492" s="24"/>
      <c r="BP492" s="24"/>
      <c r="BQ492" s="24"/>
      <c r="BR492" s="24"/>
      <c r="BS492" s="24"/>
    </row>
    <row r="493" spans="8:71" s="6" customFormat="1" x14ac:dyDescent="0.2">
      <c r="H493" s="26"/>
      <c r="R493" s="24"/>
      <c r="S493" s="24"/>
      <c r="T493" s="24"/>
      <c r="U493" s="28"/>
      <c r="X493" s="26"/>
      <c r="AA493" s="26"/>
      <c r="AD493" s="26"/>
      <c r="AG493" s="28"/>
      <c r="AH493" s="26"/>
      <c r="AI493" s="26"/>
      <c r="AL493" s="25"/>
      <c r="AM493" s="24"/>
      <c r="AN493" s="24"/>
      <c r="AO493" s="25"/>
      <c r="AR493" s="25"/>
      <c r="AU493" s="34"/>
      <c r="AX493" s="34"/>
      <c r="AZ493" s="24"/>
      <c r="BA493" s="25"/>
      <c r="BB493" s="24"/>
      <c r="BC493" s="24"/>
      <c r="BL493" s="24"/>
      <c r="BM493" s="24"/>
      <c r="BN493" s="24"/>
      <c r="BO493" s="24"/>
      <c r="BP493" s="24"/>
      <c r="BQ493" s="24"/>
      <c r="BR493" s="24"/>
      <c r="BS493" s="24"/>
    </row>
    <row r="494" spans="8:71" s="6" customFormat="1" x14ac:dyDescent="0.2">
      <c r="H494" s="26"/>
      <c r="R494" s="24"/>
      <c r="S494" s="24"/>
      <c r="T494" s="24"/>
      <c r="U494" s="28"/>
      <c r="X494" s="26"/>
      <c r="AA494" s="26"/>
      <c r="AD494" s="26"/>
      <c r="AG494" s="28"/>
      <c r="AH494" s="26"/>
      <c r="AI494" s="26"/>
      <c r="AL494" s="25"/>
      <c r="AM494" s="24"/>
      <c r="AN494" s="24"/>
      <c r="AO494" s="25"/>
      <c r="AR494" s="25"/>
      <c r="AU494" s="34"/>
      <c r="AX494" s="34"/>
      <c r="AZ494" s="24"/>
      <c r="BA494" s="25"/>
      <c r="BB494" s="24"/>
      <c r="BC494" s="24"/>
      <c r="BL494" s="24"/>
      <c r="BM494" s="24"/>
      <c r="BN494" s="24"/>
      <c r="BO494" s="24"/>
      <c r="BP494" s="24"/>
      <c r="BQ494" s="24"/>
      <c r="BR494" s="24"/>
      <c r="BS494" s="24"/>
    </row>
    <row r="495" spans="8:71" s="6" customFormat="1" x14ac:dyDescent="0.2">
      <c r="H495" s="26"/>
      <c r="R495" s="24"/>
      <c r="S495" s="24"/>
      <c r="T495" s="24"/>
      <c r="U495" s="28"/>
      <c r="X495" s="26"/>
      <c r="AA495" s="26"/>
      <c r="AD495" s="26"/>
      <c r="AG495" s="28"/>
      <c r="AH495" s="26"/>
      <c r="AI495" s="26"/>
      <c r="AL495" s="25"/>
      <c r="AM495" s="24"/>
      <c r="AN495" s="24"/>
      <c r="AO495" s="25"/>
      <c r="AR495" s="25"/>
      <c r="AU495" s="34"/>
      <c r="AX495" s="34"/>
      <c r="AZ495" s="24"/>
      <c r="BA495" s="25"/>
      <c r="BB495" s="24"/>
      <c r="BC495" s="24"/>
      <c r="BL495" s="24"/>
      <c r="BM495" s="24"/>
      <c r="BN495" s="24"/>
      <c r="BO495" s="24"/>
      <c r="BP495" s="24"/>
      <c r="BQ495" s="24"/>
      <c r="BR495" s="24"/>
      <c r="BS495" s="24"/>
    </row>
    <row r="496" spans="8:71" s="6" customFormat="1" x14ac:dyDescent="0.2">
      <c r="H496" s="26"/>
      <c r="R496" s="24"/>
      <c r="S496" s="24"/>
      <c r="T496" s="24"/>
      <c r="U496" s="28"/>
      <c r="X496" s="26"/>
      <c r="AA496" s="26"/>
      <c r="AD496" s="26"/>
      <c r="AG496" s="28"/>
      <c r="AH496" s="26"/>
      <c r="AI496" s="26"/>
      <c r="AL496" s="25"/>
      <c r="AM496" s="24"/>
      <c r="AN496" s="24"/>
      <c r="AO496" s="25"/>
      <c r="AR496" s="25"/>
      <c r="AU496" s="34"/>
      <c r="AX496" s="34"/>
      <c r="AZ496" s="24"/>
      <c r="BA496" s="25"/>
      <c r="BB496" s="24"/>
      <c r="BC496" s="24"/>
      <c r="BL496" s="24"/>
      <c r="BM496" s="24"/>
      <c r="BN496" s="24"/>
      <c r="BO496" s="24"/>
      <c r="BP496" s="24"/>
      <c r="BQ496" s="24"/>
      <c r="BR496" s="24"/>
      <c r="BS496" s="24"/>
    </row>
    <row r="497" spans="8:71" s="6" customFormat="1" x14ac:dyDescent="0.2">
      <c r="H497" s="26"/>
      <c r="R497" s="24"/>
      <c r="S497" s="24"/>
      <c r="T497" s="24"/>
      <c r="U497" s="28"/>
      <c r="X497" s="26"/>
      <c r="AA497" s="26"/>
      <c r="AD497" s="26"/>
      <c r="AG497" s="28"/>
      <c r="AH497" s="26"/>
      <c r="AI497" s="26"/>
      <c r="AL497" s="25"/>
      <c r="AM497" s="24"/>
      <c r="AN497" s="24"/>
      <c r="AO497" s="25"/>
      <c r="AR497" s="25"/>
      <c r="AU497" s="34"/>
      <c r="AX497" s="34"/>
      <c r="AZ497" s="24"/>
      <c r="BA497" s="25"/>
      <c r="BB497" s="24"/>
      <c r="BC497" s="24"/>
      <c r="BL497" s="24"/>
      <c r="BM497" s="24"/>
      <c r="BN497" s="24"/>
      <c r="BO497" s="24"/>
      <c r="BP497" s="24"/>
      <c r="BQ497" s="24"/>
      <c r="BR497" s="24"/>
      <c r="BS497" s="24"/>
    </row>
    <row r="498" spans="8:71" s="6" customFormat="1" x14ac:dyDescent="0.2">
      <c r="H498" s="26"/>
      <c r="R498" s="24"/>
      <c r="S498" s="24"/>
      <c r="T498" s="24"/>
      <c r="U498" s="28"/>
      <c r="X498" s="26"/>
      <c r="AA498" s="26"/>
      <c r="AD498" s="26"/>
      <c r="AG498" s="28"/>
      <c r="AH498" s="26"/>
      <c r="AI498" s="26"/>
      <c r="AL498" s="25"/>
      <c r="AM498" s="24"/>
      <c r="AN498" s="24"/>
      <c r="AO498" s="25"/>
      <c r="AR498" s="25"/>
      <c r="AU498" s="34"/>
      <c r="AX498" s="34"/>
      <c r="AZ498" s="24"/>
      <c r="BA498" s="25"/>
      <c r="BB498" s="24"/>
      <c r="BC498" s="24"/>
      <c r="BL498" s="24"/>
      <c r="BM498" s="24"/>
      <c r="BN498" s="24"/>
      <c r="BO498" s="24"/>
      <c r="BP498" s="24"/>
      <c r="BQ498" s="24"/>
      <c r="BR498" s="24"/>
      <c r="BS498" s="24"/>
    </row>
    <row r="499" spans="8:71" s="6" customFormat="1" x14ac:dyDescent="0.2">
      <c r="H499" s="26"/>
      <c r="R499" s="24"/>
      <c r="S499" s="24"/>
      <c r="T499" s="24"/>
      <c r="U499" s="28"/>
      <c r="X499" s="26"/>
      <c r="AA499" s="26"/>
      <c r="AD499" s="26"/>
      <c r="AG499" s="28"/>
      <c r="AH499" s="26"/>
      <c r="AI499" s="26"/>
      <c r="AL499" s="25"/>
      <c r="AM499" s="24"/>
      <c r="AN499" s="24"/>
      <c r="AO499" s="25"/>
      <c r="AR499" s="25"/>
      <c r="AU499" s="34"/>
      <c r="AX499" s="34"/>
      <c r="AZ499" s="24"/>
      <c r="BA499" s="25"/>
      <c r="BB499" s="24"/>
      <c r="BC499" s="24"/>
      <c r="BL499" s="24"/>
      <c r="BM499" s="24"/>
      <c r="BN499" s="24"/>
      <c r="BO499" s="24"/>
      <c r="BP499" s="24"/>
      <c r="BQ499" s="24"/>
      <c r="BR499" s="24"/>
      <c r="BS499" s="24"/>
    </row>
    <row r="500" spans="8:71" s="6" customFormat="1" x14ac:dyDescent="0.2">
      <c r="H500" s="26"/>
      <c r="R500" s="24"/>
      <c r="S500" s="24"/>
      <c r="T500" s="24"/>
      <c r="U500" s="28"/>
      <c r="X500" s="26"/>
      <c r="AA500" s="26"/>
      <c r="AD500" s="26"/>
      <c r="AG500" s="28"/>
      <c r="AH500" s="26"/>
      <c r="AI500" s="26"/>
      <c r="AL500" s="25"/>
      <c r="AM500" s="24"/>
      <c r="AN500" s="24"/>
      <c r="AO500" s="25"/>
      <c r="AR500" s="25"/>
      <c r="AU500" s="34"/>
      <c r="AX500" s="34"/>
      <c r="AZ500" s="24"/>
      <c r="BA500" s="25"/>
      <c r="BB500" s="24"/>
      <c r="BC500" s="24"/>
      <c r="BL500" s="24"/>
      <c r="BM500" s="24"/>
      <c r="BN500" s="24"/>
      <c r="BO500" s="24"/>
      <c r="BP500" s="24"/>
      <c r="BQ500" s="24"/>
      <c r="BR500" s="24"/>
      <c r="BS500" s="24"/>
    </row>
    <row r="501" spans="8:71" s="6" customFormat="1" x14ac:dyDescent="0.2">
      <c r="H501" s="26"/>
      <c r="R501" s="24"/>
      <c r="S501" s="24"/>
      <c r="T501" s="24"/>
      <c r="U501" s="28"/>
      <c r="X501" s="26"/>
      <c r="AA501" s="26"/>
      <c r="AD501" s="26"/>
      <c r="AG501" s="28"/>
      <c r="AH501" s="26"/>
      <c r="AI501" s="26"/>
      <c r="AL501" s="25"/>
      <c r="AM501" s="24"/>
      <c r="AN501" s="24"/>
      <c r="AO501" s="25"/>
      <c r="AR501" s="25"/>
      <c r="AU501" s="34"/>
      <c r="AX501" s="34"/>
      <c r="AZ501" s="24"/>
      <c r="BA501" s="25"/>
      <c r="BB501" s="24"/>
      <c r="BC501" s="24"/>
      <c r="BL501" s="24"/>
      <c r="BM501" s="24"/>
      <c r="BN501" s="24"/>
      <c r="BO501" s="24"/>
      <c r="BP501" s="24"/>
      <c r="BQ501" s="24"/>
      <c r="BR501" s="24"/>
      <c r="BS501" s="24"/>
    </row>
    <row r="502" spans="8:71" s="6" customFormat="1" x14ac:dyDescent="0.2">
      <c r="H502" s="26"/>
      <c r="R502" s="24"/>
      <c r="S502" s="24"/>
      <c r="T502" s="24"/>
      <c r="U502" s="28"/>
      <c r="X502" s="26"/>
      <c r="AA502" s="26"/>
      <c r="AD502" s="26"/>
      <c r="AG502" s="28"/>
      <c r="AH502" s="26"/>
      <c r="AI502" s="26"/>
      <c r="AL502" s="25"/>
      <c r="AM502" s="24"/>
      <c r="AN502" s="24"/>
      <c r="AO502" s="25"/>
      <c r="AR502" s="25"/>
      <c r="AU502" s="34"/>
      <c r="AX502" s="34"/>
      <c r="AZ502" s="24"/>
      <c r="BA502" s="25"/>
      <c r="BB502" s="24"/>
      <c r="BC502" s="24"/>
      <c r="BL502" s="24"/>
      <c r="BM502" s="24"/>
      <c r="BN502" s="24"/>
      <c r="BO502" s="24"/>
      <c r="BP502" s="24"/>
      <c r="BQ502" s="24"/>
      <c r="BR502" s="24"/>
      <c r="BS502" s="24"/>
    </row>
    <row r="503" spans="8:71" s="6" customFormat="1" x14ac:dyDescent="0.2">
      <c r="H503" s="26"/>
      <c r="R503" s="24"/>
      <c r="S503" s="24"/>
      <c r="T503" s="24"/>
      <c r="U503" s="28"/>
      <c r="X503" s="26"/>
      <c r="AA503" s="26"/>
      <c r="AD503" s="26"/>
      <c r="AG503" s="28"/>
      <c r="AH503" s="26"/>
      <c r="AI503" s="26"/>
      <c r="AL503" s="25"/>
      <c r="AM503" s="24"/>
      <c r="AN503" s="24"/>
      <c r="AO503" s="25"/>
      <c r="AR503" s="25"/>
      <c r="AU503" s="34"/>
      <c r="AX503" s="34"/>
      <c r="AZ503" s="24"/>
      <c r="BA503" s="25"/>
      <c r="BB503" s="24"/>
      <c r="BC503" s="24"/>
      <c r="BL503" s="24"/>
      <c r="BM503" s="24"/>
      <c r="BN503" s="24"/>
      <c r="BO503" s="24"/>
      <c r="BP503" s="24"/>
      <c r="BQ503" s="24"/>
      <c r="BR503" s="24"/>
      <c r="BS503" s="24"/>
    </row>
    <row r="504" spans="8:71" s="6" customFormat="1" x14ac:dyDescent="0.2">
      <c r="H504" s="26"/>
      <c r="R504" s="24"/>
      <c r="S504" s="24"/>
      <c r="T504" s="24"/>
      <c r="U504" s="28"/>
      <c r="X504" s="26"/>
      <c r="AA504" s="26"/>
      <c r="AD504" s="26"/>
      <c r="AG504" s="28"/>
      <c r="AH504" s="26"/>
      <c r="AI504" s="26"/>
      <c r="AL504" s="25"/>
      <c r="AM504" s="24"/>
      <c r="AN504" s="24"/>
      <c r="AO504" s="25"/>
      <c r="AR504" s="25"/>
      <c r="AU504" s="34"/>
      <c r="AX504" s="34"/>
      <c r="AZ504" s="24"/>
      <c r="BA504" s="25"/>
      <c r="BB504" s="24"/>
      <c r="BC504" s="24"/>
      <c r="BL504" s="24"/>
      <c r="BM504" s="24"/>
      <c r="BN504" s="24"/>
      <c r="BO504" s="24"/>
      <c r="BP504" s="24"/>
      <c r="BQ504" s="24"/>
      <c r="BR504" s="24"/>
      <c r="BS504" s="24"/>
    </row>
    <row r="505" spans="8:71" s="6" customFormat="1" x14ac:dyDescent="0.2">
      <c r="H505" s="26"/>
      <c r="R505" s="24"/>
      <c r="S505" s="24"/>
      <c r="T505" s="24"/>
      <c r="U505" s="28"/>
      <c r="X505" s="26"/>
      <c r="AA505" s="26"/>
      <c r="AD505" s="26"/>
      <c r="AG505" s="28"/>
      <c r="AH505" s="26"/>
      <c r="AI505" s="26"/>
      <c r="AL505" s="25"/>
      <c r="AM505" s="24"/>
      <c r="AN505" s="24"/>
      <c r="AO505" s="25"/>
      <c r="AR505" s="25"/>
      <c r="AU505" s="34"/>
      <c r="AX505" s="34"/>
      <c r="AZ505" s="24"/>
      <c r="BA505" s="25"/>
      <c r="BB505" s="24"/>
      <c r="BC505" s="24"/>
      <c r="BL505" s="24"/>
      <c r="BM505" s="24"/>
      <c r="BN505" s="24"/>
      <c r="BO505" s="24"/>
      <c r="BP505" s="24"/>
      <c r="BQ505" s="24"/>
      <c r="BR505" s="24"/>
      <c r="BS505" s="24"/>
    </row>
    <row r="506" spans="8:71" s="6" customFormat="1" x14ac:dyDescent="0.2">
      <c r="H506" s="26"/>
      <c r="R506" s="24"/>
      <c r="S506" s="24"/>
      <c r="T506" s="24"/>
      <c r="U506" s="28"/>
      <c r="X506" s="26"/>
      <c r="AA506" s="26"/>
      <c r="AD506" s="26"/>
      <c r="AG506" s="28"/>
      <c r="AH506" s="26"/>
      <c r="AI506" s="26"/>
      <c r="AL506" s="25"/>
      <c r="AM506" s="24"/>
      <c r="AN506" s="24"/>
      <c r="AO506" s="25"/>
      <c r="AR506" s="25"/>
      <c r="AU506" s="34"/>
      <c r="AX506" s="34"/>
      <c r="AZ506" s="24"/>
      <c r="BA506" s="25"/>
      <c r="BB506" s="24"/>
      <c r="BC506" s="24"/>
      <c r="BL506" s="24"/>
      <c r="BM506" s="24"/>
      <c r="BN506" s="24"/>
      <c r="BO506" s="24"/>
      <c r="BP506" s="24"/>
      <c r="BQ506" s="24"/>
      <c r="BR506" s="24"/>
      <c r="BS506" s="24"/>
    </row>
    <row r="507" spans="8:71" s="6" customFormat="1" x14ac:dyDescent="0.2">
      <c r="H507" s="26"/>
      <c r="R507" s="24"/>
      <c r="S507" s="24"/>
      <c r="T507" s="24"/>
      <c r="U507" s="28"/>
      <c r="X507" s="26"/>
      <c r="AA507" s="26"/>
      <c r="AD507" s="26"/>
      <c r="AG507" s="28"/>
      <c r="AH507" s="26"/>
      <c r="AI507" s="26"/>
      <c r="AL507" s="25"/>
      <c r="AM507" s="24"/>
      <c r="AN507" s="24"/>
      <c r="AO507" s="25"/>
      <c r="AR507" s="25"/>
      <c r="AU507" s="34"/>
      <c r="AX507" s="34"/>
      <c r="AZ507" s="24"/>
      <c r="BA507" s="25"/>
      <c r="BB507" s="24"/>
      <c r="BC507" s="24"/>
      <c r="BL507" s="24"/>
      <c r="BM507" s="24"/>
      <c r="BN507" s="24"/>
      <c r="BO507" s="24"/>
      <c r="BP507" s="24"/>
      <c r="BQ507" s="24"/>
      <c r="BR507" s="24"/>
      <c r="BS507" s="24"/>
    </row>
    <row r="508" spans="8:71" s="6" customFormat="1" x14ac:dyDescent="0.2">
      <c r="H508" s="26"/>
      <c r="R508" s="24"/>
      <c r="S508" s="24"/>
      <c r="T508" s="24"/>
      <c r="U508" s="28"/>
      <c r="X508" s="26"/>
      <c r="AA508" s="26"/>
      <c r="AD508" s="26"/>
      <c r="AG508" s="28"/>
      <c r="AH508" s="26"/>
      <c r="AI508" s="26"/>
      <c r="AL508" s="25"/>
      <c r="AM508" s="24"/>
      <c r="AN508" s="24"/>
      <c r="AO508" s="25"/>
      <c r="AR508" s="25"/>
      <c r="AU508" s="34"/>
      <c r="AX508" s="34"/>
      <c r="AZ508" s="24"/>
      <c r="BA508" s="25"/>
      <c r="BB508" s="24"/>
      <c r="BC508" s="24"/>
      <c r="BL508" s="24"/>
      <c r="BM508" s="24"/>
      <c r="BN508" s="24"/>
      <c r="BO508" s="24"/>
      <c r="BP508" s="24"/>
      <c r="BQ508" s="24"/>
      <c r="BR508" s="24"/>
      <c r="BS508" s="24"/>
    </row>
    <row r="509" spans="8:71" s="6" customFormat="1" x14ac:dyDescent="0.2">
      <c r="H509" s="26"/>
      <c r="R509" s="24"/>
      <c r="S509" s="24"/>
      <c r="T509" s="24"/>
      <c r="U509" s="28"/>
      <c r="X509" s="26"/>
      <c r="AA509" s="26"/>
      <c r="AD509" s="26"/>
      <c r="AG509" s="28"/>
      <c r="AH509" s="26"/>
      <c r="AI509" s="26"/>
      <c r="AL509" s="25"/>
      <c r="AM509" s="24"/>
      <c r="AN509" s="24"/>
      <c r="AO509" s="25"/>
      <c r="AR509" s="25"/>
      <c r="AU509" s="34"/>
      <c r="AX509" s="34"/>
      <c r="AZ509" s="24"/>
      <c r="BA509" s="25"/>
      <c r="BB509" s="24"/>
      <c r="BC509" s="24"/>
      <c r="BL509" s="24"/>
      <c r="BM509" s="24"/>
      <c r="BN509" s="24"/>
      <c r="BO509" s="24"/>
      <c r="BP509" s="24"/>
      <c r="BQ509" s="24"/>
      <c r="BR509" s="24"/>
      <c r="BS509" s="24"/>
    </row>
    <row r="510" spans="8:71" s="6" customFormat="1" x14ac:dyDescent="0.2">
      <c r="H510" s="26"/>
      <c r="R510" s="24"/>
      <c r="S510" s="24"/>
      <c r="T510" s="24"/>
      <c r="U510" s="28"/>
      <c r="X510" s="26"/>
      <c r="AA510" s="26"/>
      <c r="AD510" s="26"/>
      <c r="AG510" s="28"/>
      <c r="AH510" s="26"/>
      <c r="AI510" s="26"/>
      <c r="AL510" s="25"/>
      <c r="AM510" s="24"/>
      <c r="AN510" s="24"/>
      <c r="AO510" s="25"/>
      <c r="AR510" s="25"/>
      <c r="AU510" s="34"/>
      <c r="AX510" s="34"/>
      <c r="AZ510" s="24"/>
      <c r="BA510" s="25"/>
      <c r="BB510" s="24"/>
      <c r="BC510" s="24"/>
      <c r="BL510" s="24"/>
      <c r="BM510" s="24"/>
      <c r="BN510" s="24"/>
      <c r="BO510" s="24"/>
      <c r="BP510" s="24"/>
      <c r="BQ510" s="24"/>
      <c r="BR510" s="24"/>
      <c r="BS510" s="24"/>
    </row>
    <row r="511" spans="8:71" s="6" customFormat="1" x14ac:dyDescent="0.2">
      <c r="H511" s="26"/>
      <c r="R511" s="24"/>
      <c r="S511" s="24"/>
      <c r="T511" s="24"/>
      <c r="U511" s="28"/>
      <c r="X511" s="26"/>
      <c r="AA511" s="26"/>
      <c r="AD511" s="26"/>
      <c r="AG511" s="28"/>
      <c r="AH511" s="26"/>
      <c r="AI511" s="26"/>
      <c r="AL511" s="25"/>
      <c r="AM511" s="24"/>
      <c r="AN511" s="24"/>
      <c r="AO511" s="25"/>
      <c r="AR511" s="25"/>
      <c r="AU511" s="34"/>
      <c r="AX511" s="34"/>
      <c r="AZ511" s="24"/>
      <c r="BA511" s="25"/>
      <c r="BB511" s="24"/>
      <c r="BC511" s="24"/>
      <c r="BL511" s="24"/>
      <c r="BM511" s="24"/>
      <c r="BN511" s="24"/>
      <c r="BO511" s="24"/>
      <c r="BP511" s="24"/>
      <c r="BQ511" s="24"/>
      <c r="BR511" s="24"/>
      <c r="BS511" s="24"/>
    </row>
    <row r="512" spans="8:71" s="6" customFormat="1" x14ac:dyDescent="0.2">
      <c r="H512" s="26"/>
      <c r="R512" s="24"/>
      <c r="S512" s="24"/>
      <c r="T512" s="24"/>
      <c r="U512" s="28"/>
      <c r="X512" s="26"/>
      <c r="AA512" s="26"/>
      <c r="AD512" s="26"/>
      <c r="AG512" s="28"/>
      <c r="AH512" s="26"/>
      <c r="AI512" s="26"/>
      <c r="AL512" s="25"/>
      <c r="AM512" s="24"/>
      <c r="AN512" s="24"/>
      <c r="AO512" s="25"/>
      <c r="AR512" s="25"/>
      <c r="AU512" s="34"/>
      <c r="AX512" s="34"/>
      <c r="AZ512" s="24"/>
      <c r="BA512" s="25"/>
      <c r="BB512" s="24"/>
      <c r="BC512" s="24"/>
      <c r="BL512" s="24"/>
      <c r="BM512" s="24"/>
      <c r="BN512" s="24"/>
      <c r="BO512" s="24"/>
      <c r="BP512" s="24"/>
      <c r="BQ512" s="24"/>
      <c r="BR512" s="24"/>
      <c r="BS512" s="24"/>
    </row>
    <row r="513" spans="8:71" s="6" customFormat="1" x14ac:dyDescent="0.2">
      <c r="H513" s="26"/>
      <c r="R513" s="24"/>
      <c r="S513" s="24"/>
      <c r="T513" s="24"/>
      <c r="U513" s="28"/>
      <c r="X513" s="26"/>
      <c r="AA513" s="26"/>
      <c r="AD513" s="26"/>
      <c r="AG513" s="28"/>
      <c r="AH513" s="26"/>
      <c r="AI513" s="26"/>
      <c r="AL513" s="25"/>
      <c r="AM513" s="24"/>
      <c r="AN513" s="24"/>
      <c r="AO513" s="25"/>
      <c r="AR513" s="25"/>
      <c r="AU513" s="34"/>
      <c r="AX513" s="34"/>
      <c r="AZ513" s="24"/>
      <c r="BA513" s="25"/>
      <c r="BB513" s="24"/>
      <c r="BC513" s="24"/>
      <c r="BL513" s="24"/>
      <c r="BM513" s="24"/>
      <c r="BN513" s="24"/>
      <c r="BO513" s="24"/>
      <c r="BP513" s="24"/>
      <c r="BQ513" s="24"/>
      <c r="BR513" s="24"/>
      <c r="BS513" s="24"/>
    </row>
    <row r="514" spans="8:71" s="6" customFormat="1" x14ac:dyDescent="0.2">
      <c r="H514" s="26"/>
      <c r="R514" s="24"/>
      <c r="S514" s="24"/>
      <c r="T514" s="24"/>
      <c r="U514" s="28"/>
      <c r="X514" s="26"/>
      <c r="AA514" s="26"/>
      <c r="AD514" s="26"/>
      <c r="AG514" s="28"/>
      <c r="AH514" s="26"/>
      <c r="AI514" s="26"/>
      <c r="AL514" s="25"/>
      <c r="AM514" s="24"/>
      <c r="AN514" s="24"/>
      <c r="AO514" s="25"/>
      <c r="AR514" s="25"/>
      <c r="AU514" s="34"/>
      <c r="AX514" s="34"/>
      <c r="AZ514" s="24"/>
      <c r="BA514" s="25"/>
      <c r="BB514" s="24"/>
      <c r="BC514" s="24"/>
      <c r="BL514" s="24"/>
      <c r="BM514" s="24"/>
      <c r="BN514" s="24"/>
      <c r="BO514" s="24"/>
      <c r="BP514" s="24"/>
      <c r="BQ514" s="24"/>
      <c r="BR514" s="24"/>
      <c r="BS514" s="24"/>
    </row>
    <row r="515" spans="8:71" s="6" customFormat="1" x14ac:dyDescent="0.2">
      <c r="H515" s="26"/>
      <c r="R515" s="24"/>
      <c r="S515" s="24"/>
      <c r="T515" s="24"/>
      <c r="U515" s="28"/>
      <c r="X515" s="26"/>
      <c r="AA515" s="26"/>
      <c r="AD515" s="26"/>
      <c r="AG515" s="28"/>
      <c r="AH515" s="26"/>
      <c r="AI515" s="26"/>
      <c r="AL515" s="25"/>
      <c r="AM515" s="24"/>
      <c r="AN515" s="24"/>
      <c r="AO515" s="25"/>
      <c r="AR515" s="25"/>
      <c r="AU515" s="34"/>
      <c r="AX515" s="34"/>
      <c r="AZ515" s="24"/>
      <c r="BA515" s="25"/>
      <c r="BB515" s="24"/>
      <c r="BC515" s="24"/>
      <c r="BL515" s="24"/>
      <c r="BM515" s="24"/>
      <c r="BN515" s="24"/>
      <c r="BO515" s="24"/>
      <c r="BP515" s="24"/>
      <c r="BQ515" s="24"/>
      <c r="BR515" s="24"/>
      <c r="BS515" s="24"/>
    </row>
    <row r="516" spans="8:71" s="6" customFormat="1" x14ac:dyDescent="0.2">
      <c r="H516" s="26"/>
      <c r="R516" s="24"/>
      <c r="S516" s="24"/>
      <c r="T516" s="24"/>
      <c r="U516" s="28"/>
      <c r="X516" s="26"/>
      <c r="AA516" s="26"/>
      <c r="AD516" s="26"/>
      <c r="AG516" s="28"/>
      <c r="AH516" s="26"/>
      <c r="AI516" s="26"/>
      <c r="AL516" s="25"/>
      <c r="AM516" s="24"/>
      <c r="AN516" s="24"/>
      <c r="AO516" s="25"/>
      <c r="AR516" s="25"/>
      <c r="AU516" s="34"/>
      <c r="AX516" s="34"/>
      <c r="AZ516" s="24"/>
      <c r="BA516" s="25"/>
      <c r="BB516" s="24"/>
      <c r="BC516" s="24"/>
      <c r="BL516" s="24"/>
      <c r="BM516" s="24"/>
      <c r="BN516" s="24"/>
      <c r="BO516" s="24"/>
      <c r="BP516" s="24"/>
      <c r="BQ516" s="24"/>
      <c r="BR516" s="24"/>
      <c r="BS516" s="24"/>
    </row>
    <row r="517" spans="8:71" s="6" customFormat="1" x14ac:dyDescent="0.2">
      <c r="H517" s="26"/>
      <c r="R517" s="24"/>
      <c r="S517" s="24"/>
      <c r="T517" s="24"/>
      <c r="U517" s="28"/>
      <c r="X517" s="26"/>
      <c r="AA517" s="26"/>
      <c r="AD517" s="26"/>
      <c r="AG517" s="28"/>
      <c r="AH517" s="26"/>
      <c r="AI517" s="26"/>
      <c r="AL517" s="25"/>
      <c r="AM517" s="24"/>
      <c r="AN517" s="24"/>
      <c r="AO517" s="25"/>
      <c r="AR517" s="25"/>
      <c r="AU517" s="34"/>
      <c r="AX517" s="34"/>
      <c r="AZ517" s="24"/>
      <c r="BA517" s="25"/>
      <c r="BB517" s="24"/>
      <c r="BC517" s="24"/>
      <c r="BL517" s="24"/>
      <c r="BM517" s="24"/>
      <c r="BN517" s="24"/>
      <c r="BO517" s="24"/>
      <c r="BP517" s="24"/>
      <c r="BQ517" s="24"/>
      <c r="BR517" s="24"/>
      <c r="BS517" s="24"/>
    </row>
    <row r="518" spans="8:71" s="6" customFormat="1" x14ac:dyDescent="0.2">
      <c r="H518" s="26"/>
      <c r="R518" s="24"/>
      <c r="S518" s="24"/>
      <c r="T518" s="24"/>
      <c r="U518" s="28"/>
      <c r="X518" s="26"/>
      <c r="AA518" s="26"/>
      <c r="AD518" s="26"/>
      <c r="AG518" s="28"/>
      <c r="AH518" s="26"/>
      <c r="AI518" s="26"/>
      <c r="AL518" s="25"/>
      <c r="AM518" s="24"/>
      <c r="AN518" s="24"/>
      <c r="AO518" s="25"/>
      <c r="AR518" s="25"/>
      <c r="AU518" s="34"/>
      <c r="AX518" s="34"/>
      <c r="AZ518" s="24"/>
      <c r="BA518" s="25"/>
      <c r="BB518" s="24"/>
      <c r="BC518" s="24"/>
      <c r="BL518" s="24"/>
      <c r="BM518" s="24"/>
      <c r="BN518" s="24"/>
      <c r="BO518" s="24"/>
      <c r="BP518" s="24"/>
      <c r="BQ518" s="24"/>
      <c r="BR518" s="24"/>
      <c r="BS518" s="24"/>
    </row>
    <row r="519" spans="8:71" s="6" customFormat="1" x14ac:dyDescent="0.2">
      <c r="H519" s="26"/>
      <c r="R519" s="24"/>
      <c r="S519" s="24"/>
      <c r="T519" s="24"/>
      <c r="U519" s="28"/>
      <c r="X519" s="26"/>
      <c r="AA519" s="26"/>
      <c r="AD519" s="26"/>
      <c r="AG519" s="28"/>
      <c r="AH519" s="26"/>
      <c r="AI519" s="26"/>
      <c r="AL519" s="25"/>
      <c r="AM519" s="24"/>
      <c r="AN519" s="24"/>
      <c r="AO519" s="25"/>
      <c r="AR519" s="25"/>
      <c r="AU519" s="34"/>
      <c r="AX519" s="34"/>
      <c r="AZ519" s="24"/>
      <c r="BA519" s="25"/>
      <c r="BB519" s="24"/>
      <c r="BC519" s="24"/>
      <c r="BL519" s="24"/>
      <c r="BM519" s="24"/>
      <c r="BN519" s="24"/>
      <c r="BO519" s="24"/>
      <c r="BP519" s="24"/>
      <c r="BQ519" s="24"/>
      <c r="BR519" s="24"/>
      <c r="BS519" s="24"/>
    </row>
    <row r="520" spans="8:71" s="6" customFormat="1" x14ac:dyDescent="0.2">
      <c r="H520" s="26"/>
      <c r="R520" s="24"/>
      <c r="S520" s="24"/>
      <c r="T520" s="24"/>
      <c r="U520" s="28"/>
      <c r="X520" s="26"/>
      <c r="AA520" s="26"/>
      <c r="AD520" s="26"/>
      <c r="AG520" s="28"/>
      <c r="AH520" s="26"/>
      <c r="AI520" s="26"/>
      <c r="AL520" s="25"/>
      <c r="AM520" s="24"/>
      <c r="AN520" s="24"/>
      <c r="AO520" s="25"/>
      <c r="AR520" s="25"/>
      <c r="AU520" s="34"/>
      <c r="AX520" s="34"/>
      <c r="AZ520" s="24"/>
      <c r="BA520" s="25"/>
      <c r="BB520" s="24"/>
      <c r="BC520" s="24"/>
      <c r="BL520" s="24"/>
      <c r="BM520" s="24"/>
      <c r="BN520" s="24"/>
      <c r="BO520" s="24"/>
      <c r="BP520" s="24"/>
      <c r="BQ520" s="24"/>
      <c r="BR520" s="24"/>
      <c r="BS520" s="24"/>
    </row>
    <row r="521" spans="8:71" s="6" customFormat="1" x14ac:dyDescent="0.2">
      <c r="H521" s="26"/>
      <c r="R521" s="24"/>
      <c r="S521" s="24"/>
      <c r="T521" s="24"/>
      <c r="U521" s="28"/>
      <c r="X521" s="26"/>
      <c r="AA521" s="26"/>
      <c r="AD521" s="26"/>
      <c r="AG521" s="28"/>
      <c r="AH521" s="26"/>
      <c r="AI521" s="26"/>
      <c r="AL521" s="25"/>
      <c r="AM521" s="24"/>
      <c r="AN521" s="24"/>
      <c r="AO521" s="25"/>
      <c r="AR521" s="25"/>
      <c r="AU521" s="34"/>
      <c r="AX521" s="34"/>
      <c r="AZ521" s="24"/>
      <c r="BA521" s="25"/>
      <c r="BB521" s="24"/>
      <c r="BC521" s="24"/>
      <c r="BL521" s="24"/>
      <c r="BM521" s="24"/>
      <c r="BN521" s="24"/>
      <c r="BO521" s="24"/>
      <c r="BP521" s="24"/>
      <c r="BQ521" s="24"/>
      <c r="BR521" s="24"/>
      <c r="BS521" s="24"/>
    </row>
    <row r="522" spans="8:71" s="6" customFormat="1" x14ac:dyDescent="0.2">
      <c r="H522" s="26"/>
      <c r="R522" s="24"/>
      <c r="S522" s="24"/>
      <c r="T522" s="24"/>
      <c r="U522" s="28"/>
      <c r="X522" s="26"/>
      <c r="AA522" s="26"/>
      <c r="AD522" s="26"/>
      <c r="AG522" s="28"/>
      <c r="AH522" s="26"/>
      <c r="AI522" s="26"/>
      <c r="AL522" s="25"/>
      <c r="AM522" s="24"/>
      <c r="AN522" s="24"/>
      <c r="AO522" s="25"/>
      <c r="AR522" s="25"/>
      <c r="AU522" s="34"/>
      <c r="AX522" s="34"/>
      <c r="AZ522" s="24"/>
      <c r="BA522" s="25"/>
      <c r="BB522" s="24"/>
      <c r="BC522" s="24"/>
      <c r="BL522" s="24"/>
      <c r="BM522" s="24"/>
      <c r="BN522" s="24"/>
      <c r="BO522" s="24"/>
      <c r="BP522" s="24"/>
      <c r="BQ522" s="24"/>
      <c r="BR522" s="24"/>
      <c r="BS522" s="24"/>
    </row>
    <row r="523" spans="8:71" s="6" customFormat="1" x14ac:dyDescent="0.2">
      <c r="H523" s="26"/>
      <c r="R523" s="24"/>
      <c r="S523" s="24"/>
      <c r="T523" s="24"/>
      <c r="U523" s="28"/>
      <c r="X523" s="26"/>
      <c r="AA523" s="26"/>
      <c r="AD523" s="26"/>
      <c r="AG523" s="28"/>
      <c r="AH523" s="26"/>
      <c r="AI523" s="26"/>
      <c r="AL523" s="25"/>
      <c r="AM523" s="24"/>
      <c r="AN523" s="24"/>
      <c r="AO523" s="25"/>
      <c r="AR523" s="25"/>
      <c r="AU523" s="34"/>
      <c r="AX523" s="34"/>
      <c r="AZ523" s="24"/>
      <c r="BA523" s="25"/>
      <c r="BB523" s="24"/>
      <c r="BC523" s="24"/>
      <c r="BL523" s="24"/>
      <c r="BM523" s="24"/>
      <c r="BN523" s="24"/>
      <c r="BO523" s="24"/>
      <c r="BP523" s="24"/>
      <c r="BQ523" s="24"/>
      <c r="BR523" s="24"/>
      <c r="BS523" s="24"/>
    </row>
    <row r="524" spans="8:71" s="6" customFormat="1" x14ac:dyDescent="0.2">
      <c r="H524" s="26"/>
      <c r="R524" s="24"/>
      <c r="S524" s="24"/>
      <c r="T524" s="24"/>
      <c r="U524" s="28"/>
      <c r="X524" s="26"/>
      <c r="AA524" s="26"/>
      <c r="AD524" s="26"/>
      <c r="AG524" s="28"/>
      <c r="AH524" s="26"/>
      <c r="AI524" s="26"/>
      <c r="AL524" s="25"/>
      <c r="AM524" s="24"/>
      <c r="AN524" s="24"/>
      <c r="AO524" s="25"/>
      <c r="AR524" s="25"/>
      <c r="AU524" s="34"/>
      <c r="AX524" s="34"/>
      <c r="AZ524" s="24"/>
      <c r="BA524" s="25"/>
      <c r="BB524" s="24"/>
      <c r="BC524" s="24"/>
      <c r="BL524" s="24"/>
      <c r="BM524" s="24"/>
      <c r="BN524" s="24"/>
      <c r="BO524" s="24"/>
      <c r="BP524" s="24"/>
      <c r="BQ524" s="24"/>
      <c r="BR524" s="24"/>
      <c r="BS524" s="24"/>
    </row>
    <row r="525" spans="8:71" s="6" customFormat="1" x14ac:dyDescent="0.2">
      <c r="H525" s="26"/>
      <c r="R525" s="24"/>
      <c r="S525" s="24"/>
      <c r="T525" s="24"/>
      <c r="U525" s="28"/>
      <c r="X525" s="26"/>
      <c r="AA525" s="26"/>
      <c r="AD525" s="26"/>
      <c r="AG525" s="28"/>
      <c r="AH525" s="26"/>
      <c r="AI525" s="26"/>
      <c r="AL525" s="25"/>
      <c r="AM525" s="24"/>
      <c r="AN525" s="24"/>
      <c r="AO525" s="25"/>
      <c r="AR525" s="25"/>
      <c r="AU525" s="34"/>
      <c r="AX525" s="34"/>
      <c r="AZ525" s="24"/>
      <c r="BA525" s="25"/>
      <c r="BB525" s="24"/>
      <c r="BC525" s="24"/>
      <c r="BL525" s="24"/>
      <c r="BM525" s="24"/>
      <c r="BN525" s="24"/>
      <c r="BO525" s="24"/>
      <c r="BP525" s="24"/>
      <c r="BQ525" s="24"/>
      <c r="BR525" s="24"/>
      <c r="BS525" s="24"/>
    </row>
    <row r="526" spans="8:71" s="6" customFormat="1" x14ac:dyDescent="0.2">
      <c r="H526" s="26"/>
      <c r="R526" s="24"/>
      <c r="S526" s="24"/>
      <c r="T526" s="24"/>
      <c r="U526" s="28"/>
      <c r="X526" s="26"/>
      <c r="AA526" s="26"/>
      <c r="AD526" s="26"/>
      <c r="AG526" s="28"/>
      <c r="AH526" s="26"/>
      <c r="AI526" s="26"/>
      <c r="AL526" s="25"/>
      <c r="AM526" s="24"/>
      <c r="AN526" s="24"/>
      <c r="AO526" s="25"/>
      <c r="AR526" s="25"/>
      <c r="AU526" s="34"/>
      <c r="AX526" s="34"/>
      <c r="AZ526" s="24"/>
      <c r="BA526" s="25"/>
      <c r="BB526" s="24"/>
      <c r="BC526" s="24"/>
      <c r="BL526" s="24"/>
      <c r="BM526" s="24"/>
      <c r="BN526" s="24"/>
      <c r="BO526" s="24"/>
      <c r="BP526" s="24"/>
      <c r="BQ526" s="24"/>
      <c r="BR526" s="24"/>
      <c r="BS526" s="24"/>
    </row>
    <row r="527" spans="8:71" s="6" customFormat="1" x14ac:dyDescent="0.2">
      <c r="H527" s="26"/>
      <c r="R527" s="24"/>
      <c r="S527" s="24"/>
      <c r="T527" s="24"/>
      <c r="U527" s="28"/>
      <c r="X527" s="26"/>
      <c r="AA527" s="26"/>
      <c r="AD527" s="26"/>
      <c r="AG527" s="28"/>
      <c r="AH527" s="26"/>
      <c r="AI527" s="26"/>
      <c r="AL527" s="25"/>
      <c r="AM527" s="24"/>
      <c r="AN527" s="24"/>
      <c r="AO527" s="25"/>
      <c r="AR527" s="25"/>
      <c r="AU527" s="34"/>
      <c r="AX527" s="34"/>
      <c r="AZ527" s="24"/>
      <c r="BA527" s="25"/>
      <c r="BB527" s="24"/>
      <c r="BC527" s="24"/>
      <c r="BL527" s="24"/>
      <c r="BM527" s="24"/>
      <c r="BN527" s="24"/>
      <c r="BO527" s="24"/>
      <c r="BP527" s="24"/>
      <c r="BQ527" s="24"/>
      <c r="BR527" s="24"/>
      <c r="BS527" s="24"/>
    </row>
    <row r="528" spans="8:71" s="6" customFormat="1" x14ac:dyDescent="0.2">
      <c r="H528" s="26"/>
      <c r="R528" s="24"/>
      <c r="S528" s="24"/>
      <c r="T528" s="24"/>
      <c r="U528" s="28"/>
      <c r="X528" s="26"/>
      <c r="AA528" s="26"/>
      <c r="AD528" s="26"/>
      <c r="AG528" s="28"/>
      <c r="AH528" s="26"/>
      <c r="AI528" s="26"/>
      <c r="AL528" s="25"/>
      <c r="AM528" s="24"/>
      <c r="AN528" s="24"/>
      <c r="AO528" s="25"/>
      <c r="AR528" s="25"/>
      <c r="AU528" s="34"/>
      <c r="AX528" s="34"/>
      <c r="AZ528" s="24"/>
      <c r="BA528" s="25"/>
      <c r="BB528" s="24"/>
      <c r="BC528" s="24"/>
      <c r="BL528" s="24"/>
      <c r="BM528" s="24"/>
      <c r="BN528" s="24"/>
      <c r="BO528" s="24"/>
      <c r="BP528" s="24"/>
      <c r="BQ528" s="24"/>
      <c r="BR528" s="24"/>
      <c r="BS528" s="24"/>
    </row>
    <row r="529" spans="8:71" s="6" customFormat="1" x14ac:dyDescent="0.2">
      <c r="H529" s="26"/>
      <c r="R529" s="24"/>
      <c r="S529" s="24"/>
      <c r="T529" s="24"/>
      <c r="U529" s="28"/>
      <c r="X529" s="26"/>
      <c r="AA529" s="26"/>
      <c r="AD529" s="26"/>
      <c r="AG529" s="28"/>
      <c r="AH529" s="26"/>
      <c r="AI529" s="26"/>
      <c r="AL529" s="25"/>
      <c r="AM529" s="24"/>
      <c r="AN529" s="24"/>
      <c r="AO529" s="25"/>
      <c r="AR529" s="25"/>
      <c r="AU529" s="34"/>
      <c r="AX529" s="34"/>
      <c r="AZ529" s="24"/>
      <c r="BA529" s="25"/>
      <c r="BB529" s="24"/>
      <c r="BC529" s="24"/>
      <c r="BL529" s="24"/>
      <c r="BM529" s="24"/>
      <c r="BN529" s="24"/>
      <c r="BO529" s="24"/>
      <c r="BP529" s="24"/>
      <c r="BQ529" s="24"/>
      <c r="BR529" s="24"/>
      <c r="BS529" s="24"/>
    </row>
    <row r="530" spans="8:71" s="6" customFormat="1" x14ac:dyDescent="0.2">
      <c r="H530" s="26"/>
      <c r="R530" s="24"/>
      <c r="S530" s="24"/>
      <c r="T530" s="24"/>
      <c r="U530" s="28"/>
      <c r="X530" s="26"/>
      <c r="AA530" s="26"/>
      <c r="AD530" s="26"/>
      <c r="AG530" s="28"/>
      <c r="AH530" s="26"/>
      <c r="AI530" s="26"/>
      <c r="AL530" s="25"/>
      <c r="AM530" s="24"/>
      <c r="AN530" s="24"/>
      <c r="AO530" s="25"/>
      <c r="AR530" s="25"/>
      <c r="AU530" s="34"/>
      <c r="AX530" s="34"/>
      <c r="AZ530" s="24"/>
      <c r="BA530" s="25"/>
      <c r="BB530" s="24"/>
      <c r="BC530" s="24"/>
      <c r="BL530" s="24"/>
      <c r="BM530" s="24"/>
      <c r="BN530" s="24"/>
      <c r="BO530" s="24"/>
      <c r="BP530" s="24"/>
      <c r="BQ530" s="24"/>
      <c r="BR530" s="24"/>
      <c r="BS530" s="24"/>
    </row>
    <row r="531" spans="8:71" s="6" customFormat="1" x14ac:dyDescent="0.2">
      <c r="H531" s="26"/>
      <c r="R531" s="24"/>
      <c r="S531" s="24"/>
      <c r="T531" s="24"/>
      <c r="U531" s="28"/>
      <c r="X531" s="26"/>
      <c r="AA531" s="26"/>
      <c r="AD531" s="26"/>
      <c r="AG531" s="28"/>
      <c r="AH531" s="26"/>
      <c r="AI531" s="26"/>
      <c r="AL531" s="25"/>
      <c r="AM531" s="24"/>
      <c r="AN531" s="24"/>
      <c r="AO531" s="25"/>
      <c r="AR531" s="25"/>
      <c r="AU531" s="34"/>
      <c r="AX531" s="34"/>
      <c r="AZ531" s="24"/>
      <c r="BA531" s="25"/>
      <c r="BB531" s="24"/>
      <c r="BC531" s="24"/>
      <c r="BL531" s="24"/>
      <c r="BM531" s="24"/>
      <c r="BN531" s="24"/>
      <c r="BO531" s="24"/>
      <c r="BP531" s="24"/>
      <c r="BQ531" s="24"/>
      <c r="BR531" s="24"/>
      <c r="BS531" s="24"/>
    </row>
    <row r="532" spans="8:71" s="6" customFormat="1" x14ac:dyDescent="0.2">
      <c r="H532" s="26"/>
      <c r="R532" s="24"/>
      <c r="S532" s="24"/>
      <c r="T532" s="24"/>
      <c r="U532" s="28"/>
      <c r="X532" s="26"/>
      <c r="AA532" s="26"/>
      <c r="AD532" s="26"/>
      <c r="AG532" s="28"/>
      <c r="AH532" s="26"/>
      <c r="AI532" s="26"/>
      <c r="AL532" s="25"/>
      <c r="AM532" s="24"/>
      <c r="AN532" s="24"/>
      <c r="AO532" s="25"/>
      <c r="AR532" s="25"/>
      <c r="AU532" s="34"/>
      <c r="AX532" s="34"/>
      <c r="AZ532" s="24"/>
      <c r="BA532" s="25"/>
      <c r="BB532" s="24"/>
      <c r="BC532" s="24"/>
      <c r="BL532" s="24"/>
      <c r="BM532" s="24"/>
      <c r="BN532" s="24"/>
      <c r="BO532" s="24"/>
      <c r="BP532" s="24"/>
      <c r="BQ532" s="24"/>
      <c r="BR532" s="24"/>
      <c r="BS532" s="24"/>
    </row>
    <row r="533" spans="8:71" s="6" customFormat="1" x14ac:dyDescent="0.2">
      <c r="H533" s="26"/>
      <c r="R533" s="24"/>
      <c r="S533" s="24"/>
      <c r="T533" s="24"/>
      <c r="U533" s="28"/>
      <c r="X533" s="26"/>
      <c r="AA533" s="26"/>
      <c r="AD533" s="26"/>
      <c r="AG533" s="28"/>
      <c r="AH533" s="26"/>
      <c r="AI533" s="26"/>
      <c r="AL533" s="25"/>
      <c r="AM533" s="24"/>
      <c r="AN533" s="24"/>
      <c r="AO533" s="25"/>
      <c r="AR533" s="25"/>
      <c r="AU533" s="34"/>
      <c r="AX533" s="34"/>
      <c r="AZ533" s="24"/>
      <c r="BA533" s="25"/>
      <c r="BB533" s="24"/>
      <c r="BC533" s="24"/>
      <c r="BL533" s="24"/>
      <c r="BM533" s="24"/>
      <c r="BN533" s="24"/>
      <c r="BO533" s="24"/>
      <c r="BP533" s="24"/>
      <c r="BQ533" s="24"/>
      <c r="BR533" s="24"/>
      <c r="BS533" s="24"/>
    </row>
    <row r="534" spans="8:71" s="6" customFormat="1" x14ac:dyDescent="0.2">
      <c r="H534" s="26"/>
      <c r="R534" s="24"/>
      <c r="S534" s="24"/>
      <c r="T534" s="24"/>
      <c r="U534" s="28"/>
      <c r="X534" s="26"/>
      <c r="AA534" s="26"/>
      <c r="AD534" s="26"/>
      <c r="AG534" s="28"/>
      <c r="AH534" s="26"/>
      <c r="AI534" s="26"/>
      <c r="AL534" s="25"/>
      <c r="AM534" s="24"/>
      <c r="AN534" s="24"/>
      <c r="AO534" s="25"/>
      <c r="AR534" s="25"/>
      <c r="AU534" s="34"/>
      <c r="AX534" s="34"/>
      <c r="AZ534" s="24"/>
      <c r="BA534" s="25"/>
      <c r="BB534" s="24"/>
      <c r="BC534" s="24"/>
      <c r="BL534" s="24"/>
      <c r="BM534" s="24"/>
      <c r="BN534" s="24"/>
      <c r="BO534" s="24"/>
      <c r="BP534" s="24"/>
      <c r="BQ534" s="24"/>
      <c r="BR534" s="24"/>
      <c r="BS534" s="24"/>
    </row>
    <row r="535" spans="8:71" s="6" customFormat="1" x14ac:dyDescent="0.2">
      <c r="H535" s="26"/>
      <c r="R535" s="24"/>
      <c r="S535" s="24"/>
      <c r="T535" s="24"/>
      <c r="U535" s="28"/>
      <c r="X535" s="26"/>
      <c r="AA535" s="26"/>
      <c r="AD535" s="26"/>
      <c r="AG535" s="28"/>
      <c r="AH535" s="26"/>
      <c r="AI535" s="26"/>
      <c r="AL535" s="25"/>
      <c r="AM535" s="24"/>
      <c r="AN535" s="24"/>
      <c r="AO535" s="25"/>
      <c r="AR535" s="25"/>
      <c r="AU535" s="34"/>
      <c r="AX535" s="34"/>
      <c r="AZ535" s="24"/>
      <c r="BA535" s="25"/>
      <c r="BB535" s="24"/>
      <c r="BC535" s="24"/>
      <c r="BL535" s="24"/>
      <c r="BM535" s="24"/>
      <c r="BN535" s="24"/>
      <c r="BO535" s="24"/>
      <c r="BP535" s="24"/>
      <c r="BQ535" s="24"/>
      <c r="BR535" s="24"/>
      <c r="BS535" s="24"/>
    </row>
    <row r="536" spans="8:71" s="6" customFormat="1" x14ac:dyDescent="0.2">
      <c r="H536" s="26"/>
      <c r="R536" s="24"/>
      <c r="S536" s="24"/>
      <c r="T536" s="24"/>
      <c r="U536" s="28"/>
      <c r="X536" s="26"/>
      <c r="AA536" s="26"/>
      <c r="AD536" s="26"/>
      <c r="AG536" s="28"/>
      <c r="AH536" s="26"/>
      <c r="AI536" s="26"/>
      <c r="AL536" s="25"/>
      <c r="AM536" s="24"/>
      <c r="AN536" s="24"/>
      <c r="AO536" s="25"/>
      <c r="AR536" s="25"/>
      <c r="AU536" s="34"/>
      <c r="AX536" s="34"/>
      <c r="AZ536" s="24"/>
      <c r="BA536" s="25"/>
      <c r="BB536" s="24"/>
      <c r="BC536" s="24"/>
      <c r="BL536" s="24"/>
      <c r="BM536" s="24"/>
      <c r="BN536" s="24"/>
      <c r="BO536" s="24"/>
      <c r="BP536" s="24"/>
      <c r="BQ536" s="24"/>
      <c r="BR536" s="24"/>
      <c r="BS536" s="24"/>
    </row>
    <row r="537" spans="8:71" s="6" customFormat="1" x14ac:dyDescent="0.2">
      <c r="H537" s="26"/>
      <c r="R537" s="24"/>
      <c r="S537" s="24"/>
      <c r="T537" s="24"/>
      <c r="U537" s="28"/>
      <c r="X537" s="26"/>
      <c r="AA537" s="26"/>
      <c r="AD537" s="26"/>
      <c r="AG537" s="28"/>
      <c r="AH537" s="26"/>
      <c r="AI537" s="26"/>
      <c r="AL537" s="25"/>
      <c r="AM537" s="24"/>
      <c r="AN537" s="24"/>
      <c r="AO537" s="25"/>
      <c r="AR537" s="25"/>
      <c r="AU537" s="34"/>
      <c r="AX537" s="34"/>
      <c r="AZ537" s="24"/>
      <c r="BA537" s="25"/>
      <c r="BB537" s="24"/>
      <c r="BC537" s="24"/>
      <c r="BL537" s="24"/>
      <c r="BM537" s="24"/>
      <c r="BN537" s="24"/>
      <c r="BO537" s="24"/>
      <c r="BP537" s="24"/>
      <c r="BQ537" s="24"/>
      <c r="BR537" s="24"/>
      <c r="BS537" s="24"/>
    </row>
    <row r="538" spans="8:71" s="6" customFormat="1" x14ac:dyDescent="0.2">
      <c r="H538" s="26"/>
      <c r="R538" s="24"/>
      <c r="S538" s="24"/>
      <c r="T538" s="24"/>
      <c r="U538" s="28"/>
      <c r="X538" s="26"/>
      <c r="AA538" s="26"/>
      <c r="AD538" s="26"/>
      <c r="AG538" s="28"/>
      <c r="AH538" s="26"/>
      <c r="AI538" s="26"/>
      <c r="AL538" s="25"/>
      <c r="AM538" s="24"/>
      <c r="AN538" s="24"/>
      <c r="AO538" s="25"/>
      <c r="AR538" s="25"/>
      <c r="AU538" s="34"/>
      <c r="AX538" s="34"/>
      <c r="AZ538" s="24"/>
      <c r="BA538" s="25"/>
      <c r="BB538" s="24"/>
      <c r="BC538" s="24"/>
      <c r="BL538" s="24"/>
      <c r="BM538" s="24"/>
      <c r="BN538" s="24"/>
      <c r="BO538" s="24"/>
      <c r="BP538" s="24"/>
      <c r="BQ538" s="24"/>
      <c r="BR538" s="24"/>
      <c r="BS538" s="24"/>
    </row>
    <row r="539" spans="8:71" s="6" customFormat="1" x14ac:dyDescent="0.2">
      <c r="H539" s="26"/>
      <c r="R539" s="24"/>
      <c r="S539" s="24"/>
      <c r="T539" s="24"/>
      <c r="U539" s="28"/>
      <c r="X539" s="26"/>
      <c r="AA539" s="26"/>
      <c r="AD539" s="26"/>
      <c r="AG539" s="28"/>
      <c r="AH539" s="26"/>
      <c r="AI539" s="26"/>
      <c r="AL539" s="25"/>
      <c r="AM539" s="24"/>
      <c r="AN539" s="24"/>
      <c r="AO539" s="25"/>
      <c r="AR539" s="25"/>
      <c r="AU539" s="34"/>
      <c r="AX539" s="34"/>
      <c r="AZ539" s="24"/>
      <c r="BA539" s="25"/>
      <c r="BB539" s="24"/>
      <c r="BC539" s="24"/>
      <c r="BL539" s="24"/>
      <c r="BM539" s="24"/>
      <c r="BN539" s="24"/>
      <c r="BO539" s="24"/>
      <c r="BP539" s="24"/>
      <c r="BQ539" s="24"/>
      <c r="BR539" s="24"/>
      <c r="BS539" s="24"/>
    </row>
    <row r="540" spans="8:71" s="6" customFormat="1" x14ac:dyDescent="0.2">
      <c r="H540" s="26"/>
      <c r="R540" s="24"/>
      <c r="S540" s="24"/>
      <c r="T540" s="24"/>
      <c r="U540" s="28"/>
      <c r="X540" s="26"/>
      <c r="AA540" s="26"/>
      <c r="AD540" s="26"/>
      <c r="AG540" s="28"/>
      <c r="AH540" s="26"/>
      <c r="AI540" s="26"/>
      <c r="AL540" s="25"/>
      <c r="AM540" s="24"/>
      <c r="AN540" s="24"/>
      <c r="AO540" s="25"/>
      <c r="AR540" s="25"/>
      <c r="AU540" s="34"/>
      <c r="AX540" s="34"/>
      <c r="AZ540" s="24"/>
      <c r="BA540" s="25"/>
      <c r="BB540" s="24"/>
      <c r="BC540" s="24"/>
      <c r="BL540" s="24"/>
      <c r="BM540" s="24"/>
      <c r="BN540" s="24"/>
      <c r="BO540" s="24"/>
      <c r="BP540" s="24"/>
      <c r="BQ540" s="24"/>
      <c r="BR540" s="24"/>
      <c r="BS540" s="24"/>
    </row>
    <row r="541" spans="8:71" s="6" customFormat="1" x14ac:dyDescent="0.2">
      <c r="H541" s="26"/>
      <c r="R541" s="24"/>
      <c r="S541" s="24"/>
      <c r="T541" s="24"/>
      <c r="U541" s="28"/>
      <c r="X541" s="26"/>
      <c r="AA541" s="26"/>
      <c r="AD541" s="26"/>
      <c r="AG541" s="28"/>
      <c r="AH541" s="26"/>
      <c r="AI541" s="26"/>
      <c r="AL541" s="25"/>
      <c r="AM541" s="24"/>
      <c r="AN541" s="24"/>
      <c r="AO541" s="25"/>
      <c r="AR541" s="25"/>
      <c r="AU541" s="34"/>
      <c r="AX541" s="34"/>
      <c r="AZ541" s="24"/>
      <c r="BA541" s="25"/>
      <c r="BB541" s="24"/>
      <c r="BC541" s="24"/>
      <c r="BL541" s="24"/>
      <c r="BM541" s="24"/>
      <c r="BN541" s="24"/>
      <c r="BO541" s="24"/>
      <c r="BP541" s="24"/>
      <c r="BQ541" s="24"/>
      <c r="BR541" s="24"/>
      <c r="BS541" s="24"/>
    </row>
    <row r="542" spans="8:71" s="6" customFormat="1" x14ac:dyDescent="0.2">
      <c r="H542" s="26"/>
      <c r="R542" s="24"/>
      <c r="S542" s="24"/>
      <c r="T542" s="24"/>
      <c r="U542" s="28"/>
      <c r="X542" s="26"/>
      <c r="AA542" s="26"/>
      <c r="AD542" s="26"/>
      <c r="AG542" s="28"/>
      <c r="AH542" s="26"/>
      <c r="AI542" s="26"/>
      <c r="AL542" s="25"/>
      <c r="AM542" s="24"/>
      <c r="AN542" s="24"/>
      <c r="AO542" s="25"/>
      <c r="AR542" s="25"/>
      <c r="AU542" s="34"/>
      <c r="AX542" s="34"/>
      <c r="AZ542" s="24"/>
      <c r="BA542" s="25"/>
      <c r="BB542" s="24"/>
      <c r="BC542" s="24"/>
      <c r="BL542" s="24"/>
      <c r="BM542" s="24"/>
      <c r="BN542" s="24"/>
      <c r="BO542" s="24"/>
      <c r="BP542" s="24"/>
      <c r="BQ542" s="24"/>
      <c r="BR542" s="24"/>
      <c r="BS542" s="24"/>
    </row>
    <row r="543" spans="8:71" s="6" customFormat="1" x14ac:dyDescent="0.2">
      <c r="H543" s="26"/>
      <c r="R543" s="24"/>
      <c r="S543" s="24"/>
      <c r="T543" s="24"/>
      <c r="U543" s="28"/>
      <c r="X543" s="26"/>
      <c r="AA543" s="26"/>
      <c r="AD543" s="26"/>
      <c r="AG543" s="28"/>
      <c r="AH543" s="26"/>
      <c r="AI543" s="26"/>
      <c r="AL543" s="25"/>
      <c r="AM543" s="24"/>
      <c r="AN543" s="24"/>
      <c r="AO543" s="25"/>
      <c r="AR543" s="25"/>
      <c r="AU543" s="34"/>
      <c r="AX543" s="34"/>
      <c r="AZ543" s="24"/>
      <c r="BA543" s="25"/>
      <c r="BB543" s="24"/>
      <c r="BC543" s="24"/>
      <c r="BL543" s="24"/>
      <c r="BM543" s="24"/>
      <c r="BN543" s="24"/>
      <c r="BO543" s="24"/>
      <c r="BP543" s="24"/>
      <c r="BQ543" s="24"/>
      <c r="BR543" s="24"/>
      <c r="BS543" s="24"/>
    </row>
    <row r="544" spans="8:71" s="6" customFormat="1" x14ac:dyDescent="0.2">
      <c r="H544" s="26"/>
      <c r="R544" s="24"/>
      <c r="S544" s="24"/>
      <c r="T544" s="24"/>
      <c r="U544" s="28"/>
      <c r="X544" s="26"/>
      <c r="AA544" s="26"/>
      <c r="AD544" s="26"/>
      <c r="AG544" s="28"/>
      <c r="AH544" s="26"/>
      <c r="AI544" s="26"/>
      <c r="AL544" s="25"/>
      <c r="AM544" s="24"/>
      <c r="AN544" s="24"/>
      <c r="AO544" s="25"/>
      <c r="AR544" s="25"/>
      <c r="AU544" s="34"/>
      <c r="AX544" s="34"/>
      <c r="AZ544" s="24"/>
      <c r="BA544" s="25"/>
      <c r="BB544" s="24"/>
      <c r="BC544" s="24"/>
      <c r="BL544" s="24"/>
      <c r="BM544" s="24"/>
      <c r="BN544" s="24"/>
      <c r="BO544" s="24"/>
      <c r="BP544" s="24"/>
      <c r="BQ544" s="24"/>
      <c r="BR544" s="24"/>
      <c r="BS544" s="24"/>
    </row>
    <row r="545" spans="8:71" s="6" customFormat="1" x14ac:dyDescent="0.2">
      <c r="H545" s="26"/>
      <c r="R545" s="24"/>
      <c r="S545" s="24"/>
      <c r="T545" s="24"/>
      <c r="U545" s="28"/>
      <c r="X545" s="26"/>
      <c r="AA545" s="26"/>
      <c r="AD545" s="26"/>
      <c r="AG545" s="28"/>
      <c r="AH545" s="26"/>
      <c r="AI545" s="26"/>
      <c r="AL545" s="25"/>
      <c r="AM545" s="24"/>
      <c r="AN545" s="24"/>
      <c r="AO545" s="25"/>
      <c r="AR545" s="25"/>
      <c r="AU545" s="34"/>
      <c r="AX545" s="34"/>
      <c r="AZ545" s="24"/>
      <c r="BA545" s="25"/>
      <c r="BB545" s="24"/>
      <c r="BC545" s="24"/>
      <c r="BL545" s="24"/>
      <c r="BM545" s="24"/>
      <c r="BN545" s="24"/>
      <c r="BO545" s="24"/>
      <c r="BP545" s="24"/>
      <c r="BQ545" s="24"/>
      <c r="BR545" s="24"/>
      <c r="BS545" s="24"/>
    </row>
    <row r="546" spans="8:71" s="6" customFormat="1" x14ac:dyDescent="0.2">
      <c r="H546" s="26"/>
      <c r="R546" s="24"/>
      <c r="S546" s="24"/>
      <c r="T546" s="24"/>
      <c r="U546" s="28"/>
      <c r="X546" s="26"/>
      <c r="AA546" s="26"/>
      <c r="AD546" s="26"/>
      <c r="AG546" s="28"/>
      <c r="AH546" s="26"/>
      <c r="AI546" s="26"/>
      <c r="AL546" s="25"/>
      <c r="AM546" s="24"/>
      <c r="AN546" s="24"/>
      <c r="AO546" s="25"/>
      <c r="AR546" s="25"/>
      <c r="AU546" s="34"/>
      <c r="AX546" s="34"/>
      <c r="AZ546" s="24"/>
      <c r="BA546" s="25"/>
      <c r="BB546" s="24"/>
      <c r="BC546" s="24"/>
      <c r="BL546" s="24"/>
      <c r="BM546" s="24"/>
      <c r="BN546" s="24"/>
      <c r="BO546" s="24"/>
      <c r="BP546" s="24"/>
      <c r="BQ546" s="24"/>
      <c r="BR546" s="24"/>
      <c r="BS546" s="24"/>
    </row>
    <row r="547" spans="8:71" s="6" customFormat="1" x14ac:dyDescent="0.2">
      <c r="H547" s="26"/>
      <c r="R547" s="24"/>
      <c r="S547" s="24"/>
      <c r="T547" s="24"/>
      <c r="U547" s="28"/>
      <c r="X547" s="26"/>
      <c r="AA547" s="26"/>
      <c r="AD547" s="26"/>
      <c r="AG547" s="28"/>
      <c r="AH547" s="26"/>
      <c r="AI547" s="26"/>
      <c r="AL547" s="25"/>
      <c r="AM547" s="24"/>
      <c r="AN547" s="24"/>
      <c r="AO547" s="25"/>
      <c r="AR547" s="25"/>
      <c r="AU547" s="34"/>
      <c r="AX547" s="34"/>
      <c r="AZ547" s="24"/>
      <c r="BA547" s="25"/>
      <c r="BB547" s="24"/>
      <c r="BC547" s="24"/>
      <c r="BL547" s="24"/>
      <c r="BM547" s="24"/>
      <c r="BN547" s="24"/>
      <c r="BO547" s="24"/>
      <c r="BP547" s="24"/>
      <c r="BQ547" s="24"/>
      <c r="BR547" s="24"/>
      <c r="BS547" s="24"/>
    </row>
    <row r="548" spans="8:71" s="6" customFormat="1" x14ac:dyDescent="0.2">
      <c r="H548" s="26"/>
      <c r="R548" s="24"/>
      <c r="S548" s="24"/>
      <c r="T548" s="24"/>
      <c r="U548" s="28"/>
      <c r="X548" s="26"/>
      <c r="AA548" s="26"/>
      <c r="AD548" s="26"/>
      <c r="AG548" s="28"/>
      <c r="AH548" s="26"/>
      <c r="AI548" s="26"/>
      <c r="AL548" s="25"/>
      <c r="AM548" s="24"/>
      <c r="AN548" s="24"/>
      <c r="AO548" s="25"/>
      <c r="AR548" s="25"/>
      <c r="AU548" s="34"/>
      <c r="AX548" s="34"/>
      <c r="AZ548" s="24"/>
      <c r="BA548" s="25"/>
      <c r="BB548" s="24"/>
      <c r="BC548" s="24"/>
      <c r="BL548" s="24"/>
      <c r="BM548" s="24"/>
      <c r="BN548" s="24"/>
      <c r="BO548" s="24"/>
      <c r="BP548" s="24"/>
      <c r="BQ548" s="24"/>
      <c r="BR548" s="24"/>
      <c r="BS548" s="24"/>
    </row>
    <row r="549" spans="8:71" s="6" customFormat="1" x14ac:dyDescent="0.2">
      <c r="H549" s="26"/>
      <c r="R549" s="24"/>
      <c r="S549" s="24"/>
      <c r="T549" s="24"/>
      <c r="U549" s="28"/>
      <c r="X549" s="26"/>
      <c r="AA549" s="26"/>
      <c r="AD549" s="26"/>
      <c r="AG549" s="28"/>
      <c r="AH549" s="26"/>
      <c r="AI549" s="26"/>
      <c r="AL549" s="25"/>
      <c r="AM549" s="24"/>
      <c r="AN549" s="24"/>
      <c r="AO549" s="25"/>
      <c r="AR549" s="25"/>
      <c r="AU549" s="34"/>
      <c r="AX549" s="34"/>
      <c r="AZ549" s="24"/>
      <c r="BA549" s="25"/>
      <c r="BB549" s="24"/>
      <c r="BC549" s="24"/>
      <c r="BL549" s="24"/>
      <c r="BM549" s="24"/>
      <c r="BN549" s="24"/>
      <c r="BO549" s="24"/>
      <c r="BP549" s="24"/>
      <c r="BQ549" s="24"/>
      <c r="BR549" s="24"/>
      <c r="BS549" s="24"/>
    </row>
    <row r="550" spans="8:71" s="6" customFormat="1" x14ac:dyDescent="0.2">
      <c r="H550" s="26"/>
      <c r="R550" s="24"/>
      <c r="S550" s="24"/>
      <c r="T550" s="24"/>
      <c r="U550" s="28"/>
      <c r="X550" s="26"/>
      <c r="AA550" s="26"/>
      <c r="AD550" s="26"/>
      <c r="AG550" s="28"/>
      <c r="AH550" s="26"/>
      <c r="AI550" s="26"/>
      <c r="AL550" s="25"/>
      <c r="AM550" s="24"/>
      <c r="AN550" s="24"/>
      <c r="AO550" s="25"/>
      <c r="AR550" s="25"/>
      <c r="AU550" s="34"/>
      <c r="AX550" s="34"/>
      <c r="AZ550" s="24"/>
      <c r="BA550" s="25"/>
      <c r="BB550" s="24"/>
      <c r="BC550" s="24"/>
      <c r="BL550" s="24"/>
      <c r="BM550" s="24"/>
      <c r="BN550" s="24"/>
      <c r="BO550" s="24"/>
      <c r="BP550" s="24"/>
      <c r="BQ550" s="24"/>
      <c r="BR550" s="24"/>
      <c r="BS550" s="24"/>
    </row>
    <row r="551" spans="8:71" s="6" customFormat="1" x14ac:dyDescent="0.2">
      <c r="H551" s="26"/>
      <c r="R551" s="24"/>
      <c r="S551" s="24"/>
      <c r="T551" s="24"/>
      <c r="U551" s="28"/>
      <c r="X551" s="26"/>
      <c r="AA551" s="26"/>
      <c r="AD551" s="26"/>
      <c r="AG551" s="28"/>
      <c r="AH551" s="26"/>
      <c r="AI551" s="26"/>
      <c r="AL551" s="25"/>
      <c r="AM551" s="24"/>
      <c r="AN551" s="24"/>
      <c r="AO551" s="25"/>
      <c r="AR551" s="25"/>
      <c r="AU551" s="34"/>
      <c r="AX551" s="34"/>
      <c r="AZ551" s="24"/>
      <c r="BA551" s="25"/>
      <c r="BB551" s="24"/>
      <c r="BC551" s="24"/>
      <c r="BL551" s="24"/>
      <c r="BM551" s="24"/>
      <c r="BN551" s="24"/>
      <c r="BO551" s="24"/>
      <c r="BP551" s="24"/>
      <c r="BQ551" s="24"/>
      <c r="BR551" s="24"/>
      <c r="BS551" s="24"/>
    </row>
    <row r="552" spans="8:71" s="6" customFormat="1" x14ac:dyDescent="0.2">
      <c r="H552" s="26"/>
      <c r="R552" s="24"/>
      <c r="S552" s="24"/>
      <c r="T552" s="24"/>
      <c r="U552" s="28"/>
      <c r="X552" s="26"/>
      <c r="AA552" s="26"/>
      <c r="AD552" s="26"/>
      <c r="AG552" s="28"/>
      <c r="AH552" s="26"/>
      <c r="AI552" s="26"/>
      <c r="AL552" s="25"/>
      <c r="AM552" s="24"/>
      <c r="AN552" s="24"/>
      <c r="AO552" s="25"/>
      <c r="AR552" s="25"/>
      <c r="AU552" s="34"/>
      <c r="AX552" s="34"/>
      <c r="AZ552" s="24"/>
      <c r="BA552" s="25"/>
      <c r="BB552" s="24"/>
      <c r="BC552" s="24"/>
      <c r="BL552" s="24"/>
      <c r="BM552" s="24"/>
      <c r="BN552" s="24"/>
      <c r="BO552" s="24"/>
      <c r="BP552" s="24"/>
      <c r="BQ552" s="24"/>
      <c r="BR552" s="24"/>
      <c r="BS552" s="24"/>
    </row>
    <row r="553" spans="8:71" s="6" customFormat="1" x14ac:dyDescent="0.2">
      <c r="H553" s="26"/>
      <c r="R553" s="24"/>
      <c r="S553" s="24"/>
      <c r="T553" s="24"/>
      <c r="U553" s="28"/>
      <c r="X553" s="26"/>
      <c r="AA553" s="26"/>
      <c r="AD553" s="26"/>
      <c r="AG553" s="28"/>
      <c r="AH553" s="26"/>
      <c r="AI553" s="26"/>
      <c r="AL553" s="25"/>
      <c r="AM553" s="24"/>
      <c r="AN553" s="24"/>
      <c r="AO553" s="25"/>
      <c r="AR553" s="25"/>
      <c r="AU553" s="34"/>
      <c r="AX553" s="34"/>
      <c r="AZ553" s="24"/>
      <c r="BA553" s="25"/>
      <c r="BB553" s="24"/>
      <c r="BC553" s="24"/>
      <c r="BL553" s="24"/>
      <c r="BM553" s="24"/>
      <c r="BN553" s="24"/>
      <c r="BO553" s="24"/>
      <c r="BP553" s="24"/>
      <c r="BQ553" s="24"/>
      <c r="BR553" s="24"/>
      <c r="BS553" s="24"/>
    </row>
    <row r="554" spans="8:71" s="6" customFormat="1" x14ac:dyDescent="0.2">
      <c r="H554" s="26"/>
      <c r="R554" s="24"/>
      <c r="S554" s="24"/>
      <c r="T554" s="24"/>
      <c r="U554" s="28"/>
      <c r="X554" s="26"/>
      <c r="AA554" s="26"/>
      <c r="AD554" s="26"/>
      <c r="AG554" s="28"/>
      <c r="AH554" s="26"/>
      <c r="AI554" s="26"/>
      <c r="AL554" s="25"/>
      <c r="AM554" s="24"/>
      <c r="AN554" s="24"/>
      <c r="AO554" s="25"/>
      <c r="AR554" s="25"/>
      <c r="AU554" s="34"/>
      <c r="AX554" s="34"/>
      <c r="AZ554" s="24"/>
      <c r="BA554" s="25"/>
      <c r="BB554" s="24"/>
      <c r="BC554" s="24"/>
      <c r="BL554" s="24"/>
      <c r="BM554" s="24"/>
      <c r="BN554" s="24"/>
      <c r="BO554" s="24"/>
      <c r="BP554" s="24"/>
      <c r="BQ554" s="24"/>
      <c r="BR554" s="24"/>
      <c r="BS554" s="24"/>
    </row>
    <row r="555" spans="8:71" s="6" customFormat="1" x14ac:dyDescent="0.2">
      <c r="H555" s="26"/>
      <c r="R555" s="24"/>
      <c r="S555" s="24"/>
      <c r="T555" s="24"/>
      <c r="U555" s="28"/>
      <c r="X555" s="26"/>
      <c r="AA555" s="26"/>
      <c r="AD555" s="26"/>
      <c r="AG555" s="28"/>
      <c r="AH555" s="26"/>
      <c r="AI555" s="26"/>
      <c r="AL555" s="25"/>
      <c r="AM555" s="24"/>
      <c r="AN555" s="24"/>
      <c r="AO555" s="25"/>
      <c r="AR555" s="25"/>
      <c r="AU555" s="34"/>
      <c r="AX555" s="34"/>
      <c r="AZ555" s="24"/>
      <c r="BA555" s="25"/>
      <c r="BB555" s="24"/>
      <c r="BC555" s="24"/>
      <c r="BL555" s="24"/>
      <c r="BM555" s="24"/>
      <c r="BN555" s="24"/>
      <c r="BO555" s="24"/>
      <c r="BP555" s="24"/>
      <c r="BQ555" s="24"/>
      <c r="BR555" s="24"/>
      <c r="BS555" s="24"/>
    </row>
    <row r="556" spans="8:71" s="6" customFormat="1" x14ac:dyDescent="0.2">
      <c r="H556" s="26"/>
      <c r="R556" s="24"/>
      <c r="S556" s="24"/>
      <c r="T556" s="24"/>
      <c r="U556" s="28"/>
      <c r="X556" s="26"/>
      <c r="AA556" s="26"/>
      <c r="AD556" s="26"/>
      <c r="AG556" s="28"/>
      <c r="AH556" s="26"/>
      <c r="AI556" s="26"/>
      <c r="AL556" s="25"/>
      <c r="AM556" s="24"/>
      <c r="AN556" s="24"/>
      <c r="AO556" s="25"/>
      <c r="AR556" s="25"/>
      <c r="AU556" s="34"/>
      <c r="AX556" s="34"/>
      <c r="AZ556" s="24"/>
      <c r="BA556" s="25"/>
      <c r="BB556" s="24"/>
      <c r="BC556" s="24"/>
      <c r="BL556" s="24"/>
      <c r="BM556" s="24"/>
      <c r="BN556" s="24"/>
      <c r="BO556" s="24"/>
      <c r="BP556" s="24"/>
      <c r="BQ556" s="24"/>
      <c r="BR556" s="24"/>
      <c r="BS556" s="24"/>
    </row>
    <row r="557" spans="8:71" s="6" customFormat="1" x14ac:dyDescent="0.2">
      <c r="H557" s="26"/>
      <c r="R557" s="24"/>
      <c r="S557" s="24"/>
      <c r="T557" s="24"/>
      <c r="U557" s="28"/>
      <c r="X557" s="26"/>
      <c r="AA557" s="26"/>
      <c r="AD557" s="26"/>
      <c r="AG557" s="28"/>
      <c r="AH557" s="26"/>
      <c r="AI557" s="26"/>
      <c r="AL557" s="25"/>
      <c r="AM557" s="24"/>
      <c r="AN557" s="24"/>
      <c r="AO557" s="25"/>
      <c r="AR557" s="25"/>
      <c r="AU557" s="34"/>
      <c r="AX557" s="34"/>
      <c r="AZ557" s="24"/>
      <c r="BA557" s="25"/>
      <c r="BB557" s="24"/>
      <c r="BC557" s="24"/>
      <c r="BL557" s="24"/>
      <c r="BM557" s="24"/>
      <c r="BN557" s="24"/>
      <c r="BO557" s="24"/>
      <c r="BP557" s="24"/>
      <c r="BQ557" s="24"/>
      <c r="BR557" s="24"/>
      <c r="BS557" s="24"/>
    </row>
    <row r="558" spans="8:71" s="6" customFormat="1" x14ac:dyDescent="0.2">
      <c r="H558" s="26"/>
      <c r="R558" s="24"/>
      <c r="S558" s="24"/>
      <c r="T558" s="24"/>
      <c r="U558" s="28"/>
      <c r="X558" s="26"/>
      <c r="AA558" s="26"/>
      <c r="AD558" s="26"/>
      <c r="AG558" s="28"/>
      <c r="AH558" s="26"/>
      <c r="AI558" s="26"/>
      <c r="AL558" s="25"/>
      <c r="AM558" s="24"/>
      <c r="AN558" s="24"/>
      <c r="AO558" s="25"/>
      <c r="AR558" s="25"/>
      <c r="AU558" s="34"/>
      <c r="AX558" s="34"/>
      <c r="AZ558" s="24"/>
      <c r="BA558" s="25"/>
      <c r="BB558" s="24"/>
      <c r="BC558" s="24"/>
      <c r="BL558" s="24"/>
      <c r="BM558" s="24"/>
      <c r="BN558" s="24"/>
      <c r="BO558" s="24"/>
      <c r="BP558" s="24"/>
      <c r="BQ558" s="24"/>
      <c r="BR558" s="24"/>
      <c r="BS558" s="24"/>
    </row>
    <row r="559" spans="8:71" s="6" customFormat="1" x14ac:dyDescent="0.2">
      <c r="H559" s="26"/>
      <c r="R559" s="24"/>
      <c r="S559" s="24"/>
      <c r="T559" s="24"/>
      <c r="U559" s="28"/>
      <c r="X559" s="26"/>
      <c r="AA559" s="26"/>
      <c r="AD559" s="26"/>
      <c r="AG559" s="28"/>
      <c r="AH559" s="26"/>
      <c r="AI559" s="26"/>
      <c r="AL559" s="25"/>
      <c r="AM559" s="24"/>
      <c r="AN559" s="24"/>
      <c r="AO559" s="25"/>
      <c r="AR559" s="25"/>
      <c r="AU559" s="34"/>
      <c r="AX559" s="34"/>
      <c r="AZ559" s="24"/>
      <c r="BA559" s="25"/>
      <c r="BB559" s="24"/>
      <c r="BC559" s="24"/>
      <c r="BL559" s="24"/>
      <c r="BM559" s="24"/>
      <c r="BN559" s="24"/>
      <c r="BO559" s="24"/>
      <c r="BP559" s="24"/>
      <c r="BQ559" s="24"/>
      <c r="BR559" s="24"/>
      <c r="BS559" s="24"/>
    </row>
    <row r="560" spans="8:71" s="6" customFormat="1" x14ac:dyDescent="0.2">
      <c r="H560" s="26"/>
      <c r="R560" s="24"/>
      <c r="S560" s="24"/>
      <c r="T560" s="24"/>
      <c r="U560" s="28"/>
      <c r="X560" s="26"/>
      <c r="AA560" s="26"/>
      <c r="AD560" s="26"/>
      <c r="AG560" s="28"/>
      <c r="AH560" s="26"/>
      <c r="AI560" s="26"/>
      <c r="AL560" s="25"/>
      <c r="AM560" s="24"/>
      <c r="AN560" s="24"/>
      <c r="AO560" s="25"/>
      <c r="AR560" s="25"/>
      <c r="AU560" s="34"/>
      <c r="AX560" s="34"/>
      <c r="AZ560" s="24"/>
      <c r="BA560" s="25"/>
      <c r="BB560" s="24"/>
      <c r="BC560" s="24"/>
      <c r="BL560" s="24"/>
      <c r="BM560" s="24"/>
      <c r="BN560" s="24"/>
      <c r="BO560" s="24"/>
      <c r="BP560" s="24"/>
      <c r="BQ560" s="24"/>
      <c r="BR560" s="24"/>
      <c r="BS560" s="24"/>
    </row>
    <row r="561" spans="8:71" s="6" customFormat="1" x14ac:dyDescent="0.2">
      <c r="H561" s="26"/>
      <c r="R561" s="24"/>
      <c r="S561" s="24"/>
      <c r="T561" s="24"/>
      <c r="U561" s="28"/>
      <c r="X561" s="26"/>
      <c r="AA561" s="26"/>
      <c r="AD561" s="26"/>
      <c r="AG561" s="28"/>
      <c r="AH561" s="26"/>
      <c r="AI561" s="26"/>
      <c r="AL561" s="25"/>
      <c r="AM561" s="24"/>
      <c r="AN561" s="24"/>
      <c r="AO561" s="25"/>
      <c r="AR561" s="25"/>
      <c r="AU561" s="34"/>
      <c r="AX561" s="34"/>
      <c r="AZ561" s="24"/>
      <c r="BA561" s="25"/>
      <c r="BB561" s="24"/>
      <c r="BC561" s="24"/>
      <c r="BL561" s="24"/>
      <c r="BM561" s="24"/>
      <c r="BN561" s="24"/>
      <c r="BO561" s="24"/>
      <c r="BP561" s="24"/>
      <c r="BQ561" s="24"/>
      <c r="BR561" s="24"/>
      <c r="BS561" s="24"/>
    </row>
    <row r="562" spans="8:71" s="6" customFormat="1" x14ac:dyDescent="0.2">
      <c r="H562" s="26"/>
      <c r="R562" s="24"/>
      <c r="S562" s="24"/>
      <c r="T562" s="24"/>
      <c r="U562" s="28"/>
      <c r="X562" s="26"/>
      <c r="AA562" s="26"/>
      <c r="AD562" s="26"/>
      <c r="AG562" s="28"/>
      <c r="AH562" s="26"/>
      <c r="AI562" s="26"/>
      <c r="AL562" s="25"/>
      <c r="AM562" s="24"/>
      <c r="AN562" s="24"/>
      <c r="AO562" s="25"/>
      <c r="AR562" s="25"/>
      <c r="AU562" s="34"/>
      <c r="AX562" s="34"/>
      <c r="AZ562" s="24"/>
      <c r="BA562" s="25"/>
      <c r="BB562" s="24"/>
      <c r="BC562" s="24"/>
      <c r="BL562" s="24"/>
      <c r="BM562" s="24"/>
      <c r="BN562" s="24"/>
      <c r="BO562" s="24"/>
      <c r="BP562" s="24"/>
      <c r="BQ562" s="24"/>
      <c r="BR562" s="24"/>
      <c r="BS562" s="24"/>
    </row>
    <row r="563" spans="8:71" s="6" customFormat="1" x14ac:dyDescent="0.2">
      <c r="H563" s="26"/>
      <c r="R563" s="24"/>
      <c r="S563" s="24"/>
      <c r="T563" s="24"/>
      <c r="U563" s="28"/>
      <c r="X563" s="26"/>
      <c r="AA563" s="26"/>
      <c r="AD563" s="26"/>
      <c r="AG563" s="28"/>
      <c r="AH563" s="26"/>
      <c r="AI563" s="26"/>
      <c r="AL563" s="25"/>
      <c r="AM563" s="24"/>
      <c r="AN563" s="24"/>
      <c r="AO563" s="25"/>
      <c r="AR563" s="25"/>
      <c r="AU563" s="34"/>
      <c r="AX563" s="34"/>
      <c r="AZ563" s="24"/>
      <c r="BA563" s="25"/>
      <c r="BB563" s="24"/>
      <c r="BC563" s="24"/>
      <c r="BL563" s="24"/>
      <c r="BM563" s="24"/>
      <c r="BN563" s="24"/>
      <c r="BO563" s="24"/>
      <c r="BP563" s="24"/>
      <c r="BQ563" s="24"/>
      <c r="BR563" s="24"/>
      <c r="BS563" s="24"/>
    </row>
    <row r="564" spans="8:71" s="6" customFormat="1" x14ac:dyDescent="0.2">
      <c r="H564" s="26"/>
      <c r="R564" s="24"/>
      <c r="S564" s="24"/>
      <c r="T564" s="24"/>
      <c r="U564" s="28"/>
      <c r="X564" s="26"/>
      <c r="AA564" s="26"/>
      <c r="AD564" s="26"/>
      <c r="AG564" s="28"/>
      <c r="AH564" s="26"/>
      <c r="AI564" s="26"/>
      <c r="AL564" s="25"/>
      <c r="AM564" s="24"/>
      <c r="AN564" s="24"/>
      <c r="AO564" s="25"/>
      <c r="AR564" s="25"/>
      <c r="AU564" s="34"/>
      <c r="AX564" s="34"/>
      <c r="AZ564" s="24"/>
      <c r="BA564" s="25"/>
      <c r="BB564" s="24"/>
      <c r="BC564" s="24"/>
      <c r="BL564" s="24"/>
      <c r="BM564" s="24"/>
      <c r="BN564" s="24"/>
      <c r="BO564" s="24"/>
      <c r="BP564" s="24"/>
      <c r="BQ564" s="24"/>
      <c r="BR564" s="24"/>
      <c r="BS564" s="24"/>
    </row>
    <row r="565" spans="8:71" s="6" customFormat="1" x14ac:dyDescent="0.2">
      <c r="H565" s="26"/>
      <c r="R565" s="24"/>
      <c r="S565" s="24"/>
      <c r="T565" s="24"/>
      <c r="U565" s="28"/>
      <c r="X565" s="26"/>
      <c r="AA565" s="26"/>
      <c r="AD565" s="26"/>
      <c r="AG565" s="28"/>
      <c r="AH565" s="26"/>
      <c r="AI565" s="26"/>
      <c r="AL565" s="25"/>
      <c r="AM565" s="24"/>
      <c r="AN565" s="24"/>
      <c r="AO565" s="25"/>
      <c r="AR565" s="25"/>
      <c r="AU565" s="34"/>
      <c r="AX565" s="34"/>
      <c r="AZ565" s="24"/>
      <c r="BA565" s="25"/>
      <c r="BB565" s="24"/>
      <c r="BC565" s="24"/>
      <c r="BL565" s="24"/>
      <c r="BM565" s="24"/>
      <c r="BN565" s="24"/>
      <c r="BO565" s="24"/>
      <c r="BP565" s="24"/>
      <c r="BQ565" s="24"/>
      <c r="BR565" s="24"/>
      <c r="BS565" s="24"/>
    </row>
    <row r="566" spans="8:71" s="6" customFormat="1" x14ac:dyDescent="0.2">
      <c r="H566" s="26"/>
      <c r="R566" s="24"/>
      <c r="S566" s="24"/>
      <c r="T566" s="24"/>
      <c r="U566" s="28"/>
      <c r="X566" s="26"/>
      <c r="AA566" s="26"/>
      <c r="AD566" s="26"/>
      <c r="AG566" s="28"/>
      <c r="AH566" s="26"/>
      <c r="AI566" s="26"/>
      <c r="AL566" s="25"/>
      <c r="AM566" s="24"/>
      <c r="AN566" s="24"/>
      <c r="AO566" s="25"/>
      <c r="AR566" s="25"/>
      <c r="AU566" s="34"/>
      <c r="AX566" s="34"/>
      <c r="AZ566" s="24"/>
      <c r="BA566" s="25"/>
      <c r="BB566" s="24"/>
      <c r="BC566" s="24"/>
      <c r="BL566" s="24"/>
      <c r="BM566" s="24"/>
      <c r="BN566" s="24"/>
      <c r="BO566" s="24"/>
      <c r="BP566" s="24"/>
      <c r="BQ566" s="24"/>
      <c r="BR566" s="24"/>
      <c r="BS566" s="24"/>
    </row>
    <row r="567" spans="8:71" s="6" customFormat="1" x14ac:dyDescent="0.2">
      <c r="H567" s="26"/>
      <c r="R567" s="24"/>
      <c r="S567" s="24"/>
      <c r="T567" s="24"/>
      <c r="U567" s="28"/>
      <c r="X567" s="26"/>
      <c r="AA567" s="26"/>
      <c r="AD567" s="26"/>
      <c r="AG567" s="28"/>
      <c r="AH567" s="26"/>
      <c r="AI567" s="26"/>
      <c r="AL567" s="25"/>
      <c r="AM567" s="24"/>
      <c r="AN567" s="24"/>
      <c r="AO567" s="25"/>
      <c r="AR567" s="25"/>
      <c r="AU567" s="34"/>
      <c r="AX567" s="34"/>
      <c r="AZ567" s="24"/>
      <c r="BA567" s="25"/>
      <c r="BB567" s="24"/>
      <c r="BC567" s="24"/>
      <c r="BL567" s="24"/>
      <c r="BM567" s="24"/>
      <c r="BN567" s="24"/>
      <c r="BO567" s="24"/>
      <c r="BP567" s="24"/>
      <c r="BQ567" s="24"/>
      <c r="BR567" s="24"/>
      <c r="BS567" s="24"/>
    </row>
    <row r="568" spans="8:71" s="6" customFormat="1" x14ac:dyDescent="0.2">
      <c r="H568" s="26"/>
      <c r="R568" s="24"/>
      <c r="S568" s="24"/>
      <c r="T568" s="24"/>
      <c r="U568" s="28"/>
      <c r="X568" s="26"/>
      <c r="AA568" s="26"/>
      <c r="AD568" s="26"/>
      <c r="AG568" s="28"/>
      <c r="AH568" s="26"/>
      <c r="AI568" s="26"/>
      <c r="AL568" s="25"/>
      <c r="AM568" s="24"/>
      <c r="AN568" s="24"/>
      <c r="AO568" s="25"/>
      <c r="AR568" s="25"/>
      <c r="AU568" s="34"/>
      <c r="AX568" s="34"/>
      <c r="AZ568" s="24"/>
      <c r="BA568" s="25"/>
      <c r="BB568" s="24"/>
      <c r="BC568" s="24"/>
      <c r="BL568" s="24"/>
      <c r="BM568" s="24"/>
      <c r="BN568" s="24"/>
      <c r="BO568" s="24"/>
      <c r="BP568" s="24"/>
      <c r="BQ568" s="24"/>
      <c r="BR568" s="24"/>
      <c r="BS568" s="24"/>
    </row>
    <row r="569" spans="8:71" s="6" customFormat="1" x14ac:dyDescent="0.2">
      <c r="H569" s="26"/>
      <c r="R569" s="24"/>
      <c r="S569" s="24"/>
      <c r="T569" s="24"/>
      <c r="U569" s="28"/>
      <c r="X569" s="26"/>
      <c r="AA569" s="26"/>
      <c r="AD569" s="26"/>
      <c r="AG569" s="28"/>
      <c r="AH569" s="26"/>
      <c r="AI569" s="26"/>
      <c r="AL569" s="25"/>
      <c r="AM569" s="24"/>
      <c r="AN569" s="24"/>
      <c r="AO569" s="25"/>
      <c r="AR569" s="25"/>
      <c r="AU569" s="34"/>
      <c r="AX569" s="34"/>
      <c r="AZ569" s="24"/>
      <c r="BA569" s="25"/>
      <c r="BB569" s="24"/>
      <c r="BC569" s="24"/>
      <c r="BL569" s="24"/>
      <c r="BM569" s="24"/>
      <c r="BN569" s="24"/>
      <c r="BO569" s="24"/>
      <c r="BP569" s="24"/>
      <c r="BQ569" s="24"/>
      <c r="BR569" s="24"/>
      <c r="BS569" s="24"/>
    </row>
    <row r="570" spans="8:71" s="6" customFormat="1" x14ac:dyDescent="0.2">
      <c r="H570" s="26"/>
      <c r="R570" s="24"/>
      <c r="S570" s="24"/>
      <c r="T570" s="24"/>
      <c r="U570" s="28"/>
      <c r="X570" s="26"/>
      <c r="AA570" s="26"/>
      <c r="AD570" s="26"/>
      <c r="AG570" s="28"/>
      <c r="AH570" s="26"/>
      <c r="AI570" s="26"/>
      <c r="AL570" s="25"/>
      <c r="AM570" s="24"/>
      <c r="AN570" s="24"/>
      <c r="AO570" s="25"/>
      <c r="AR570" s="25"/>
      <c r="AU570" s="34"/>
      <c r="AX570" s="34"/>
      <c r="AZ570" s="24"/>
      <c r="BA570" s="25"/>
      <c r="BB570" s="24"/>
      <c r="BC570" s="24"/>
      <c r="BL570" s="24"/>
      <c r="BM570" s="24"/>
      <c r="BN570" s="24"/>
      <c r="BO570" s="24"/>
      <c r="BP570" s="24"/>
      <c r="BQ570" s="24"/>
      <c r="BR570" s="24"/>
      <c r="BS570" s="24"/>
    </row>
    <row r="571" spans="8:71" s="6" customFormat="1" x14ac:dyDescent="0.2">
      <c r="H571" s="26"/>
      <c r="R571" s="24"/>
      <c r="S571" s="24"/>
      <c r="T571" s="24"/>
      <c r="U571" s="28"/>
      <c r="X571" s="26"/>
      <c r="AA571" s="26"/>
      <c r="AD571" s="26"/>
      <c r="AG571" s="28"/>
      <c r="AH571" s="26"/>
      <c r="AI571" s="26"/>
      <c r="AL571" s="25"/>
      <c r="AM571" s="24"/>
      <c r="AN571" s="24"/>
      <c r="AO571" s="25"/>
      <c r="AR571" s="25"/>
      <c r="AU571" s="34"/>
      <c r="AX571" s="34"/>
      <c r="AZ571" s="24"/>
      <c r="BA571" s="25"/>
      <c r="BB571" s="24"/>
      <c r="BC571" s="24"/>
      <c r="BL571" s="24"/>
      <c r="BM571" s="24"/>
      <c r="BN571" s="24"/>
      <c r="BO571" s="24"/>
      <c r="BP571" s="24"/>
      <c r="BQ571" s="24"/>
      <c r="BR571" s="24"/>
      <c r="BS571" s="24"/>
    </row>
    <row r="572" spans="8:71" s="6" customFormat="1" x14ac:dyDescent="0.2">
      <c r="H572" s="26"/>
      <c r="R572" s="24"/>
      <c r="S572" s="24"/>
      <c r="T572" s="24"/>
      <c r="U572" s="28"/>
      <c r="X572" s="26"/>
      <c r="AA572" s="26"/>
      <c r="AD572" s="26"/>
      <c r="AG572" s="28"/>
      <c r="AH572" s="26"/>
      <c r="AI572" s="26"/>
      <c r="AL572" s="25"/>
      <c r="AM572" s="24"/>
      <c r="AN572" s="24"/>
      <c r="AO572" s="25"/>
      <c r="AR572" s="25"/>
      <c r="AU572" s="34"/>
      <c r="AX572" s="34"/>
      <c r="AZ572" s="24"/>
      <c r="BA572" s="25"/>
      <c r="BB572" s="24"/>
      <c r="BC572" s="24"/>
      <c r="BL572" s="24"/>
      <c r="BM572" s="24"/>
      <c r="BN572" s="24"/>
      <c r="BO572" s="24"/>
      <c r="BP572" s="24"/>
      <c r="BQ572" s="24"/>
      <c r="BR572" s="24"/>
      <c r="BS572" s="24"/>
    </row>
    <row r="573" spans="8:71" s="6" customFormat="1" x14ac:dyDescent="0.2">
      <c r="H573" s="26"/>
      <c r="R573" s="24"/>
      <c r="S573" s="24"/>
      <c r="T573" s="24"/>
      <c r="U573" s="28"/>
      <c r="X573" s="26"/>
      <c r="AA573" s="26"/>
      <c r="AD573" s="26"/>
      <c r="AG573" s="28"/>
      <c r="AH573" s="26"/>
      <c r="AI573" s="26"/>
      <c r="AL573" s="25"/>
      <c r="AM573" s="24"/>
      <c r="AN573" s="24"/>
      <c r="AO573" s="25"/>
      <c r="AR573" s="25"/>
      <c r="AU573" s="34"/>
      <c r="AX573" s="34"/>
      <c r="AZ573" s="24"/>
      <c r="BA573" s="25"/>
      <c r="BB573" s="24"/>
      <c r="BC573" s="24"/>
      <c r="BL573" s="24"/>
      <c r="BM573" s="24"/>
      <c r="BN573" s="24"/>
      <c r="BO573" s="24"/>
      <c r="BP573" s="24"/>
      <c r="BQ573" s="24"/>
      <c r="BR573" s="24"/>
      <c r="BS573" s="24"/>
    </row>
    <row r="574" spans="8:71" s="6" customFormat="1" x14ac:dyDescent="0.2">
      <c r="H574" s="26"/>
      <c r="R574" s="24"/>
      <c r="S574" s="24"/>
      <c r="T574" s="24"/>
      <c r="U574" s="28"/>
      <c r="X574" s="26"/>
      <c r="AA574" s="26"/>
      <c r="AD574" s="26"/>
      <c r="AG574" s="28"/>
      <c r="AH574" s="26"/>
      <c r="AI574" s="26"/>
      <c r="AL574" s="25"/>
      <c r="AM574" s="24"/>
      <c r="AN574" s="24"/>
      <c r="AO574" s="25"/>
      <c r="AR574" s="25"/>
      <c r="AU574" s="34"/>
      <c r="AX574" s="34"/>
      <c r="AZ574" s="24"/>
      <c r="BA574" s="25"/>
      <c r="BB574" s="24"/>
      <c r="BC574" s="24"/>
      <c r="BL574" s="24"/>
      <c r="BM574" s="24"/>
      <c r="BN574" s="24"/>
      <c r="BO574" s="24"/>
      <c r="BP574" s="24"/>
      <c r="BQ574" s="24"/>
      <c r="BR574" s="24"/>
      <c r="BS574" s="24"/>
    </row>
    <row r="575" spans="8:71" s="6" customFormat="1" x14ac:dyDescent="0.2">
      <c r="H575" s="26"/>
      <c r="R575" s="24"/>
      <c r="S575" s="24"/>
      <c r="T575" s="24"/>
      <c r="U575" s="28"/>
      <c r="X575" s="26"/>
      <c r="AA575" s="26"/>
      <c r="AD575" s="26"/>
      <c r="AG575" s="28"/>
      <c r="AH575" s="26"/>
      <c r="AI575" s="26"/>
      <c r="AL575" s="25"/>
      <c r="AM575" s="24"/>
      <c r="AN575" s="24"/>
      <c r="AO575" s="25"/>
      <c r="AR575" s="25"/>
      <c r="AU575" s="34"/>
      <c r="AX575" s="34"/>
      <c r="AZ575" s="24"/>
      <c r="BA575" s="25"/>
      <c r="BB575" s="24"/>
      <c r="BC575" s="24"/>
      <c r="BL575" s="24"/>
      <c r="BM575" s="24"/>
      <c r="BN575" s="24"/>
      <c r="BO575" s="24"/>
      <c r="BP575" s="24"/>
      <c r="BQ575" s="24"/>
      <c r="BR575" s="24"/>
      <c r="BS575" s="24"/>
    </row>
    <row r="576" spans="8:71" s="6" customFormat="1" x14ac:dyDescent="0.2">
      <c r="H576" s="26"/>
      <c r="R576" s="24"/>
      <c r="S576" s="24"/>
      <c r="T576" s="24"/>
      <c r="U576" s="28"/>
      <c r="X576" s="26"/>
      <c r="AA576" s="26"/>
      <c r="AD576" s="26"/>
      <c r="AG576" s="28"/>
      <c r="AH576" s="26"/>
      <c r="AI576" s="26"/>
      <c r="AL576" s="25"/>
      <c r="AM576" s="24"/>
      <c r="AN576" s="24"/>
      <c r="AO576" s="25"/>
      <c r="AR576" s="25"/>
      <c r="AU576" s="34"/>
      <c r="AX576" s="34"/>
      <c r="AZ576" s="24"/>
      <c r="BA576" s="25"/>
      <c r="BB576" s="24"/>
      <c r="BC576" s="24"/>
      <c r="BL576" s="24"/>
      <c r="BM576" s="24"/>
      <c r="BN576" s="24"/>
      <c r="BO576" s="24"/>
      <c r="BP576" s="24"/>
      <c r="BQ576" s="24"/>
      <c r="BR576" s="24"/>
      <c r="BS576" s="24"/>
    </row>
    <row r="577" spans="8:71" s="6" customFormat="1" x14ac:dyDescent="0.2">
      <c r="H577" s="26"/>
      <c r="R577" s="24"/>
      <c r="S577" s="24"/>
      <c r="T577" s="24"/>
      <c r="U577" s="28"/>
      <c r="X577" s="26"/>
      <c r="AA577" s="26"/>
      <c r="AD577" s="26"/>
      <c r="AG577" s="28"/>
      <c r="AH577" s="26"/>
      <c r="AI577" s="26"/>
      <c r="AL577" s="25"/>
      <c r="AM577" s="24"/>
      <c r="AN577" s="24"/>
      <c r="AO577" s="25"/>
      <c r="AR577" s="25"/>
      <c r="AU577" s="34"/>
      <c r="AX577" s="34"/>
      <c r="AZ577" s="24"/>
      <c r="BA577" s="25"/>
      <c r="BB577" s="24"/>
      <c r="BC577" s="24"/>
      <c r="BL577" s="24"/>
      <c r="BM577" s="24"/>
      <c r="BN577" s="24"/>
      <c r="BO577" s="24"/>
      <c r="BP577" s="24"/>
      <c r="BQ577" s="24"/>
      <c r="BR577" s="24"/>
      <c r="BS577" s="24"/>
    </row>
    <row r="578" spans="8:71" s="6" customFormat="1" x14ac:dyDescent="0.2">
      <c r="H578" s="26"/>
      <c r="R578" s="24"/>
      <c r="S578" s="24"/>
      <c r="T578" s="24"/>
      <c r="U578" s="28"/>
      <c r="X578" s="26"/>
      <c r="AA578" s="26"/>
      <c r="AD578" s="26"/>
      <c r="AG578" s="28"/>
      <c r="AH578" s="26"/>
      <c r="AI578" s="26"/>
      <c r="AL578" s="25"/>
      <c r="AM578" s="24"/>
      <c r="AN578" s="24"/>
      <c r="AO578" s="25"/>
      <c r="AR578" s="25"/>
      <c r="AU578" s="34"/>
      <c r="AX578" s="34"/>
      <c r="AZ578" s="24"/>
      <c r="BA578" s="25"/>
      <c r="BB578" s="24"/>
      <c r="BC578" s="24"/>
      <c r="BL578" s="24"/>
      <c r="BM578" s="24"/>
      <c r="BN578" s="24"/>
      <c r="BO578" s="24"/>
      <c r="BP578" s="24"/>
      <c r="BQ578" s="24"/>
      <c r="BR578" s="24"/>
      <c r="BS578" s="24"/>
    </row>
    <row r="579" spans="8:71" s="6" customFormat="1" x14ac:dyDescent="0.2">
      <c r="H579" s="26"/>
      <c r="R579" s="24"/>
      <c r="S579" s="24"/>
      <c r="T579" s="24"/>
      <c r="U579" s="28"/>
      <c r="X579" s="26"/>
      <c r="AA579" s="26"/>
      <c r="AD579" s="26"/>
      <c r="AG579" s="28"/>
      <c r="AH579" s="26"/>
      <c r="AI579" s="26"/>
      <c r="AL579" s="25"/>
      <c r="AM579" s="24"/>
      <c r="AN579" s="24"/>
      <c r="AO579" s="25"/>
      <c r="AR579" s="25"/>
      <c r="AU579" s="34"/>
      <c r="AX579" s="34"/>
      <c r="AZ579" s="24"/>
      <c r="BA579" s="25"/>
      <c r="BB579" s="24"/>
      <c r="BC579" s="24"/>
      <c r="BL579" s="24"/>
      <c r="BM579" s="24"/>
      <c r="BN579" s="24"/>
      <c r="BO579" s="24"/>
      <c r="BP579" s="24"/>
      <c r="BQ579" s="24"/>
      <c r="BR579" s="24"/>
      <c r="BS579" s="24"/>
    </row>
    <row r="580" spans="8:71" s="6" customFormat="1" x14ac:dyDescent="0.2">
      <c r="H580" s="26"/>
      <c r="R580" s="24"/>
      <c r="S580" s="24"/>
      <c r="T580" s="24"/>
      <c r="U580" s="28"/>
      <c r="X580" s="26"/>
      <c r="AA580" s="26"/>
      <c r="AD580" s="26"/>
      <c r="AG580" s="28"/>
      <c r="AH580" s="26"/>
      <c r="AI580" s="26"/>
      <c r="AL580" s="25"/>
      <c r="AM580" s="24"/>
      <c r="AN580" s="24"/>
      <c r="AO580" s="25"/>
      <c r="AR580" s="25"/>
      <c r="AU580" s="34"/>
      <c r="AX580" s="34"/>
      <c r="AZ580" s="24"/>
      <c r="BA580" s="25"/>
      <c r="BB580" s="24"/>
      <c r="BC580" s="24"/>
      <c r="BL580" s="24"/>
      <c r="BM580" s="24"/>
      <c r="BN580" s="24"/>
      <c r="BO580" s="24"/>
      <c r="BP580" s="24"/>
      <c r="BQ580" s="24"/>
      <c r="BR580" s="24"/>
      <c r="BS580" s="24"/>
    </row>
    <row r="581" spans="8:71" s="6" customFormat="1" x14ac:dyDescent="0.2">
      <c r="H581" s="26"/>
      <c r="R581" s="24"/>
      <c r="S581" s="24"/>
      <c r="T581" s="24"/>
      <c r="U581" s="28"/>
      <c r="X581" s="26"/>
      <c r="AA581" s="26"/>
      <c r="AD581" s="26"/>
      <c r="AG581" s="28"/>
      <c r="AH581" s="26"/>
      <c r="AI581" s="26"/>
      <c r="AL581" s="25"/>
      <c r="AM581" s="24"/>
      <c r="AN581" s="24"/>
      <c r="AO581" s="25"/>
      <c r="AR581" s="25"/>
      <c r="AU581" s="34"/>
      <c r="AX581" s="34"/>
      <c r="AZ581" s="24"/>
      <c r="BA581" s="25"/>
      <c r="BB581" s="24"/>
      <c r="BC581" s="24"/>
      <c r="BL581" s="24"/>
      <c r="BM581" s="24"/>
      <c r="BN581" s="24"/>
      <c r="BO581" s="24"/>
      <c r="BP581" s="24"/>
      <c r="BQ581" s="24"/>
      <c r="BR581" s="24"/>
      <c r="BS581" s="24"/>
    </row>
    <row r="582" spans="8:71" s="6" customFormat="1" x14ac:dyDescent="0.2">
      <c r="H582" s="26"/>
      <c r="R582" s="24"/>
      <c r="S582" s="24"/>
      <c r="T582" s="24"/>
      <c r="U582" s="28"/>
      <c r="X582" s="26"/>
      <c r="AA582" s="26"/>
      <c r="AD582" s="26"/>
      <c r="AG582" s="28"/>
      <c r="AH582" s="26"/>
      <c r="AI582" s="26"/>
      <c r="AL582" s="25"/>
      <c r="AM582" s="24"/>
      <c r="AN582" s="24"/>
      <c r="AO582" s="25"/>
      <c r="AR582" s="25"/>
      <c r="AU582" s="34"/>
      <c r="AX582" s="34"/>
      <c r="AZ582" s="24"/>
      <c r="BA582" s="25"/>
      <c r="BB582" s="24"/>
      <c r="BC582" s="24"/>
      <c r="BL582" s="24"/>
      <c r="BM582" s="24"/>
      <c r="BN582" s="24"/>
      <c r="BO582" s="24"/>
      <c r="BP582" s="24"/>
      <c r="BQ582" s="24"/>
      <c r="BR582" s="24"/>
      <c r="BS582" s="24"/>
    </row>
    <row r="583" spans="8:71" s="6" customFormat="1" x14ac:dyDescent="0.2">
      <c r="H583" s="26"/>
      <c r="R583" s="24"/>
      <c r="S583" s="24"/>
      <c r="T583" s="24"/>
      <c r="U583" s="28"/>
      <c r="X583" s="26"/>
      <c r="AA583" s="26"/>
      <c r="AD583" s="26"/>
      <c r="AG583" s="28"/>
      <c r="AH583" s="26"/>
      <c r="AI583" s="26"/>
      <c r="AL583" s="25"/>
      <c r="AM583" s="24"/>
      <c r="AN583" s="24"/>
      <c r="AO583" s="25"/>
      <c r="AR583" s="25"/>
      <c r="AU583" s="34"/>
      <c r="AX583" s="34"/>
      <c r="AZ583" s="24"/>
      <c r="BA583" s="25"/>
      <c r="BB583" s="24"/>
      <c r="BC583" s="24"/>
      <c r="BL583" s="24"/>
      <c r="BM583" s="24"/>
      <c r="BN583" s="24"/>
      <c r="BO583" s="24"/>
      <c r="BP583" s="24"/>
      <c r="BQ583" s="24"/>
      <c r="BR583" s="24"/>
      <c r="BS583" s="24"/>
    </row>
    <row r="584" spans="8:71" s="6" customFormat="1" x14ac:dyDescent="0.2">
      <c r="H584" s="26"/>
      <c r="R584" s="24"/>
      <c r="S584" s="24"/>
      <c r="T584" s="24"/>
      <c r="U584" s="28"/>
      <c r="X584" s="26"/>
      <c r="AA584" s="26"/>
      <c r="AD584" s="26"/>
      <c r="AG584" s="28"/>
      <c r="AH584" s="26"/>
      <c r="AI584" s="26"/>
      <c r="AL584" s="25"/>
      <c r="AM584" s="24"/>
      <c r="AN584" s="24"/>
      <c r="AO584" s="25"/>
      <c r="AR584" s="25"/>
      <c r="AU584" s="34"/>
      <c r="AX584" s="34"/>
      <c r="AZ584" s="24"/>
      <c r="BA584" s="25"/>
      <c r="BB584" s="24"/>
      <c r="BC584" s="24"/>
      <c r="BL584" s="24"/>
      <c r="BM584" s="24"/>
      <c r="BN584" s="24"/>
      <c r="BO584" s="24"/>
      <c r="BP584" s="24"/>
      <c r="BQ584" s="24"/>
      <c r="BR584" s="24"/>
      <c r="BS584" s="24"/>
    </row>
    <row r="585" spans="8:71" s="6" customFormat="1" x14ac:dyDescent="0.2">
      <c r="H585" s="26"/>
      <c r="R585" s="24"/>
      <c r="S585" s="24"/>
      <c r="T585" s="24"/>
      <c r="U585" s="28"/>
      <c r="X585" s="26"/>
      <c r="AA585" s="26"/>
      <c r="AD585" s="26"/>
      <c r="AG585" s="28"/>
      <c r="AH585" s="26"/>
      <c r="AI585" s="26"/>
      <c r="AL585" s="25"/>
      <c r="AM585" s="24"/>
      <c r="AN585" s="24"/>
      <c r="AO585" s="25"/>
      <c r="AR585" s="25"/>
      <c r="AU585" s="34"/>
      <c r="AX585" s="34"/>
      <c r="AZ585" s="24"/>
      <c r="BA585" s="25"/>
      <c r="BB585" s="24"/>
      <c r="BC585" s="24"/>
      <c r="BL585" s="24"/>
      <c r="BM585" s="24"/>
      <c r="BN585" s="24"/>
      <c r="BO585" s="24"/>
      <c r="BP585" s="24"/>
      <c r="BQ585" s="24"/>
      <c r="BR585" s="24"/>
      <c r="BS585" s="24"/>
    </row>
    <row r="586" spans="8:71" s="6" customFormat="1" x14ac:dyDescent="0.2">
      <c r="H586" s="26"/>
      <c r="R586" s="24"/>
      <c r="S586" s="24"/>
      <c r="T586" s="24"/>
      <c r="U586" s="28"/>
      <c r="X586" s="26"/>
      <c r="AA586" s="26"/>
      <c r="AD586" s="26"/>
      <c r="AG586" s="28"/>
      <c r="AH586" s="26"/>
      <c r="AI586" s="26"/>
      <c r="AL586" s="25"/>
      <c r="AM586" s="24"/>
      <c r="AN586" s="24"/>
      <c r="AO586" s="25"/>
      <c r="AR586" s="25"/>
      <c r="AU586" s="34"/>
      <c r="AX586" s="34"/>
      <c r="AZ586" s="24"/>
      <c r="BA586" s="25"/>
      <c r="BB586" s="24"/>
      <c r="BC586" s="24"/>
      <c r="BL586" s="24"/>
      <c r="BM586" s="24"/>
      <c r="BN586" s="24"/>
      <c r="BO586" s="24"/>
      <c r="BP586" s="24"/>
      <c r="BQ586" s="24"/>
      <c r="BR586" s="24"/>
      <c r="BS586" s="24"/>
    </row>
    <row r="587" spans="8:71" s="6" customFormat="1" x14ac:dyDescent="0.2">
      <c r="H587" s="26"/>
      <c r="R587" s="24"/>
      <c r="S587" s="24"/>
      <c r="T587" s="24"/>
      <c r="U587" s="28"/>
      <c r="X587" s="26"/>
      <c r="AA587" s="26"/>
      <c r="AD587" s="26"/>
      <c r="AG587" s="28"/>
      <c r="AH587" s="26"/>
      <c r="AI587" s="26"/>
      <c r="AL587" s="25"/>
      <c r="AM587" s="24"/>
      <c r="AN587" s="24"/>
      <c r="AO587" s="25"/>
      <c r="AR587" s="25"/>
      <c r="AU587" s="34"/>
      <c r="AX587" s="34"/>
      <c r="AZ587" s="24"/>
      <c r="BA587" s="25"/>
      <c r="BB587" s="24"/>
      <c r="BC587" s="24"/>
      <c r="BL587" s="24"/>
      <c r="BM587" s="24"/>
      <c r="BN587" s="24"/>
      <c r="BO587" s="24"/>
      <c r="BP587" s="24"/>
      <c r="BQ587" s="24"/>
      <c r="BR587" s="24"/>
      <c r="BS587" s="24"/>
    </row>
    <row r="588" spans="8:71" s="6" customFormat="1" x14ac:dyDescent="0.2">
      <c r="H588" s="26"/>
      <c r="R588" s="24"/>
      <c r="S588" s="24"/>
      <c r="T588" s="24"/>
      <c r="U588" s="28"/>
      <c r="X588" s="26"/>
      <c r="AA588" s="26"/>
      <c r="AD588" s="26"/>
      <c r="AG588" s="28"/>
      <c r="AH588" s="26"/>
      <c r="AI588" s="26"/>
      <c r="AL588" s="25"/>
      <c r="AM588" s="24"/>
      <c r="AN588" s="24"/>
      <c r="AO588" s="25"/>
      <c r="AR588" s="25"/>
      <c r="AU588" s="34"/>
      <c r="AX588" s="34"/>
      <c r="AZ588" s="24"/>
      <c r="BA588" s="25"/>
      <c r="BB588" s="24"/>
      <c r="BC588" s="24"/>
      <c r="BL588" s="24"/>
      <c r="BM588" s="24"/>
      <c r="BN588" s="24"/>
      <c r="BO588" s="24"/>
      <c r="BP588" s="24"/>
      <c r="BQ588" s="24"/>
      <c r="BR588" s="24"/>
      <c r="BS588" s="24"/>
    </row>
    <row r="589" spans="8:71" s="6" customFormat="1" x14ac:dyDescent="0.2">
      <c r="H589" s="26"/>
      <c r="R589" s="24"/>
      <c r="S589" s="24"/>
      <c r="T589" s="24"/>
      <c r="U589" s="28"/>
      <c r="X589" s="26"/>
      <c r="AA589" s="26"/>
      <c r="AD589" s="26"/>
      <c r="AG589" s="28"/>
      <c r="AH589" s="26"/>
      <c r="AI589" s="26"/>
      <c r="AL589" s="25"/>
      <c r="AM589" s="24"/>
      <c r="AN589" s="24"/>
      <c r="AO589" s="25"/>
      <c r="AR589" s="25"/>
      <c r="AU589" s="34"/>
      <c r="AX589" s="34"/>
      <c r="AZ589" s="24"/>
      <c r="BA589" s="25"/>
      <c r="BB589" s="24"/>
      <c r="BC589" s="24"/>
      <c r="BL589" s="24"/>
      <c r="BM589" s="24"/>
      <c r="BN589" s="24"/>
      <c r="BO589" s="24"/>
      <c r="BP589" s="24"/>
      <c r="BQ589" s="24"/>
      <c r="BR589" s="24"/>
      <c r="BS589" s="24"/>
    </row>
    <row r="590" spans="8:71" s="6" customFormat="1" x14ac:dyDescent="0.2">
      <c r="H590" s="26"/>
      <c r="R590" s="24"/>
      <c r="S590" s="24"/>
      <c r="T590" s="24"/>
      <c r="U590" s="28"/>
      <c r="X590" s="26"/>
      <c r="AA590" s="26"/>
      <c r="AD590" s="26"/>
      <c r="AG590" s="28"/>
      <c r="AH590" s="26"/>
      <c r="AI590" s="26"/>
      <c r="AL590" s="25"/>
      <c r="AM590" s="24"/>
      <c r="AN590" s="24"/>
      <c r="AO590" s="25"/>
      <c r="AR590" s="25"/>
      <c r="AU590" s="34"/>
      <c r="AX590" s="34"/>
      <c r="AZ590" s="24"/>
      <c r="BA590" s="25"/>
      <c r="BB590" s="24"/>
      <c r="BC590" s="24"/>
      <c r="BL590" s="24"/>
      <c r="BM590" s="24"/>
      <c r="BN590" s="24"/>
      <c r="BO590" s="24"/>
      <c r="BP590" s="24"/>
      <c r="BQ590" s="24"/>
      <c r="BR590" s="24"/>
      <c r="BS590" s="24"/>
    </row>
    <row r="591" spans="8:71" s="6" customFormat="1" x14ac:dyDescent="0.2">
      <c r="H591" s="26"/>
      <c r="R591" s="24"/>
      <c r="S591" s="24"/>
      <c r="T591" s="24"/>
      <c r="U591" s="28"/>
      <c r="X591" s="26"/>
      <c r="AA591" s="26"/>
      <c r="AD591" s="26"/>
      <c r="AG591" s="28"/>
      <c r="AH591" s="26"/>
      <c r="AI591" s="26"/>
      <c r="AL591" s="25"/>
      <c r="AM591" s="24"/>
      <c r="AN591" s="24"/>
      <c r="AO591" s="25"/>
      <c r="AR591" s="25"/>
      <c r="AU591" s="34"/>
      <c r="AX591" s="34"/>
      <c r="AZ591" s="24"/>
      <c r="BA591" s="25"/>
      <c r="BB591" s="24"/>
      <c r="BC591" s="24"/>
      <c r="BL591" s="24"/>
      <c r="BM591" s="24"/>
      <c r="BN591" s="24"/>
      <c r="BO591" s="24"/>
      <c r="BP591" s="24"/>
      <c r="BQ591" s="24"/>
      <c r="BR591" s="24"/>
      <c r="BS591" s="24"/>
    </row>
    <row r="592" spans="8:71" s="6" customFormat="1" x14ac:dyDescent="0.2">
      <c r="H592" s="26"/>
      <c r="R592" s="24"/>
      <c r="S592" s="24"/>
      <c r="T592" s="24"/>
      <c r="U592" s="28"/>
      <c r="X592" s="26"/>
      <c r="AA592" s="26"/>
      <c r="AD592" s="26"/>
      <c r="AG592" s="28"/>
      <c r="AH592" s="26"/>
      <c r="AI592" s="26"/>
      <c r="AL592" s="25"/>
      <c r="AM592" s="24"/>
      <c r="AN592" s="24"/>
      <c r="AO592" s="25"/>
      <c r="AR592" s="25"/>
      <c r="AU592" s="34"/>
      <c r="AX592" s="34"/>
      <c r="AZ592" s="24"/>
      <c r="BA592" s="25"/>
      <c r="BB592" s="24"/>
      <c r="BC592" s="24"/>
      <c r="BL592" s="24"/>
      <c r="BM592" s="24"/>
      <c r="BN592" s="24"/>
      <c r="BO592" s="24"/>
      <c r="BP592" s="24"/>
      <c r="BQ592" s="24"/>
      <c r="BR592" s="24"/>
      <c r="BS592" s="24"/>
    </row>
    <row r="593" spans="8:71" s="6" customFormat="1" x14ac:dyDescent="0.2">
      <c r="H593" s="26"/>
      <c r="R593" s="24"/>
      <c r="S593" s="24"/>
      <c r="T593" s="24"/>
      <c r="U593" s="28"/>
      <c r="X593" s="26"/>
      <c r="AA593" s="26"/>
      <c r="AD593" s="26"/>
      <c r="AG593" s="28"/>
      <c r="AH593" s="26"/>
      <c r="AI593" s="26"/>
      <c r="AL593" s="25"/>
      <c r="AM593" s="24"/>
      <c r="AN593" s="24"/>
      <c r="AO593" s="25"/>
      <c r="AR593" s="25"/>
      <c r="AU593" s="34"/>
      <c r="AX593" s="34"/>
      <c r="AZ593" s="24"/>
      <c r="BA593" s="25"/>
      <c r="BB593" s="24"/>
      <c r="BC593" s="24"/>
      <c r="BL593" s="24"/>
      <c r="BM593" s="24"/>
      <c r="BN593" s="24"/>
      <c r="BO593" s="24"/>
      <c r="BP593" s="24"/>
      <c r="BQ593" s="24"/>
      <c r="BR593" s="24"/>
      <c r="BS593" s="24"/>
    </row>
    <row r="594" spans="8:71" s="6" customFormat="1" x14ac:dyDescent="0.2">
      <c r="H594" s="26"/>
      <c r="R594" s="24"/>
      <c r="S594" s="24"/>
      <c r="T594" s="24"/>
      <c r="U594" s="28"/>
      <c r="X594" s="26"/>
      <c r="AA594" s="26"/>
      <c r="AD594" s="26"/>
      <c r="AG594" s="28"/>
      <c r="AH594" s="26"/>
      <c r="AI594" s="26"/>
      <c r="AL594" s="25"/>
      <c r="AM594" s="24"/>
      <c r="AN594" s="24"/>
      <c r="AO594" s="25"/>
      <c r="AR594" s="25"/>
      <c r="AU594" s="34"/>
      <c r="AX594" s="34"/>
      <c r="AZ594" s="24"/>
      <c r="BA594" s="25"/>
      <c r="BB594" s="24"/>
      <c r="BC594" s="24"/>
      <c r="BL594" s="24"/>
      <c r="BM594" s="24"/>
      <c r="BN594" s="24"/>
      <c r="BO594" s="24"/>
      <c r="BP594" s="24"/>
      <c r="BQ594" s="24"/>
      <c r="BR594" s="24"/>
      <c r="BS594" s="24"/>
    </row>
    <row r="595" spans="8:71" s="6" customFormat="1" x14ac:dyDescent="0.2">
      <c r="H595" s="26"/>
      <c r="R595" s="24"/>
      <c r="S595" s="24"/>
      <c r="T595" s="24"/>
      <c r="U595" s="28"/>
      <c r="X595" s="26"/>
      <c r="AA595" s="26"/>
      <c r="AD595" s="26"/>
      <c r="AG595" s="28"/>
      <c r="AH595" s="26"/>
      <c r="AI595" s="26"/>
      <c r="AL595" s="25"/>
      <c r="AM595" s="24"/>
      <c r="AN595" s="24"/>
      <c r="AO595" s="25"/>
      <c r="AR595" s="25"/>
      <c r="AU595" s="34"/>
      <c r="AX595" s="34"/>
      <c r="AZ595" s="24"/>
      <c r="BA595" s="25"/>
      <c r="BB595" s="24"/>
      <c r="BC595" s="24"/>
      <c r="BL595" s="24"/>
      <c r="BM595" s="24"/>
      <c r="BN595" s="24"/>
      <c r="BO595" s="24"/>
      <c r="BP595" s="24"/>
      <c r="BQ595" s="24"/>
      <c r="BR595" s="24"/>
      <c r="BS595" s="24"/>
    </row>
    <row r="596" spans="8:71" s="6" customFormat="1" x14ac:dyDescent="0.2">
      <c r="H596" s="26"/>
      <c r="R596" s="24"/>
      <c r="S596" s="24"/>
      <c r="T596" s="24"/>
      <c r="U596" s="28"/>
      <c r="X596" s="26"/>
      <c r="AA596" s="26"/>
      <c r="AD596" s="26"/>
      <c r="AG596" s="28"/>
      <c r="AH596" s="26"/>
      <c r="AI596" s="26"/>
      <c r="AL596" s="25"/>
      <c r="AM596" s="24"/>
      <c r="AN596" s="24"/>
      <c r="AO596" s="25"/>
      <c r="AR596" s="25"/>
      <c r="AU596" s="34"/>
      <c r="AX596" s="34"/>
      <c r="AZ596" s="24"/>
      <c r="BA596" s="25"/>
      <c r="BB596" s="24"/>
      <c r="BC596" s="24"/>
      <c r="BL596" s="24"/>
      <c r="BM596" s="24"/>
      <c r="BN596" s="24"/>
      <c r="BO596" s="24"/>
      <c r="BP596" s="24"/>
      <c r="BQ596" s="24"/>
      <c r="BR596" s="24"/>
      <c r="BS596" s="24"/>
    </row>
    <row r="597" spans="8:71" s="6" customFormat="1" x14ac:dyDescent="0.2">
      <c r="H597" s="26"/>
      <c r="R597" s="24"/>
      <c r="S597" s="24"/>
      <c r="T597" s="24"/>
      <c r="U597" s="28"/>
      <c r="X597" s="26"/>
      <c r="AA597" s="26"/>
      <c r="AD597" s="26"/>
      <c r="AG597" s="28"/>
      <c r="AH597" s="26"/>
      <c r="AI597" s="26"/>
      <c r="AL597" s="25"/>
      <c r="AM597" s="24"/>
      <c r="AN597" s="24"/>
      <c r="AO597" s="25"/>
      <c r="AR597" s="25"/>
      <c r="AU597" s="34"/>
      <c r="AX597" s="34"/>
      <c r="AZ597" s="24"/>
      <c r="BA597" s="25"/>
      <c r="BB597" s="24"/>
      <c r="BC597" s="24"/>
      <c r="BL597" s="24"/>
      <c r="BM597" s="24"/>
      <c r="BN597" s="24"/>
      <c r="BO597" s="24"/>
      <c r="BP597" s="24"/>
      <c r="BQ597" s="24"/>
      <c r="BR597" s="24"/>
      <c r="BS597" s="24"/>
    </row>
    <row r="598" spans="8:71" s="6" customFormat="1" x14ac:dyDescent="0.2">
      <c r="H598" s="26"/>
      <c r="R598" s="24"/>
      <c r="S598" s="24"/>
      <c r="T598" s="24"/>
      <c r="U598" s="28"/>
      <c r="X598" s="26"/>
      <c r="AA598" s="26"/>
      <c r="AD598" s="26"/>
      <c r="AG598" s="28"/>
      <c r="AH598" s="26"/>
      <c r="AI598" s="26"/>
      <c r="AL598" s="25"/>
      <c r="AM598" s="24"/>
      <c r="AN598" s="24"/>
      <c r="AO598" s="25"/>
      <c r="AR598" s="25"/>
      <c r="AU598" s="34"/>
      <c r="AX598" s="34"/>
      <c r="AZ598" s="24"/>
      <c r="BA598" s="25"/>
      <c r="BB598" s="24"/>
      <c r="BC598" s="24"/>
      <c r="BL598" s="24"/>
      <c r="BM598" s="24"/>
      <c r="BN598" s="24"/>
      <c r="BO598" s="24"/>
      <c r="BP598" s="24"/>
      <c r="BQ598" s="24"/>
      <c r="BR598" s="24"/>
      <c r="BS598" s="24"/>
    </row>
    <row r="599" spans="8:71" s="6" customFormat="1" x14ac:dyDescent="0.2">
      <c r="H599" s="26"/>
      <c r="R599" s="24"/>
      <c r="S599" s="24"/>
      <c r="T599" s="24"/>
      <c r="U599" s="28"/>
      <c r="X599" s="26"/>
      <c r="AA599" s="26"/>
      <c r="AD599" s="26"/>
      <c r="AG599" s="28"/>
      <c r="AH599" s="26"/>
      <c r="AI599" s="26"/>
      <c r="AL599" s="25"/>
      <c r="AM599" s="24"/>
      <c r="AN599" s="24"/>
      <c r="AO599" s="25"/>
      <c r="AR599" s="25"/>
      <c r="AU599" s="34"/>
      <c r="AX599" s="34"/>
      <c r="AZ599" s="24"/>
      <c r="BA599" s="25"/>
      <c r="BB599" s="24"/>
      <c r="BC599" s="24"/>
      <c r="BL599" s="24"/>
      <c r="BM599" s="24"/>
      <c r="BN599" s="24"/>
      <c r="BO599" s="24"/>
      <c r="BP599" s="24"/>
      <c r="BQ599" s="24"/>
      <c r="BR599" s="24"/>
      <c r="BS599" s="24"/>
    </row>
    <row r="600" spans="8:71" s="6" customFormat="1" x14ac:dyDescent="0.2">
      <c r="H600" s="26"/>
      <c r="R600" s="24"/>
      <c r="S600" s="24"/>
      <c r="T600" s="24"/>
      <c r="U600" s="28"/>
      <c r="X600" s="26"/>
      <c r="AA600" s="26"/>
      <c r="AD600" s="26"/>
      <c r="AG600" s="28"/>
      <c r="AH600" s="26"/>
      <c r="AI600" s="26"/>
      <c r="AL600" s="25"/>
      <c r="AM600" s="24"/>
      <c r="AN600" s="24"/>
      <c r="AO600" s="25"/>
      <c r="AR600" s="25"/>
      <c r="AU600" s="34"/>
      <c r="AX600" s="34"/>
      <c r="AZ600" s="24"/>
      <c r="BA600" s="25"/>
      <c r="BB600" s="24"/>
      <c r="BC600" s="24"/>
      <c r="BL600" s="24"/>
      <c r="BM600" s="24"/>
      <c r="BN600" s="24"/>
      <c r="BO600" s="24"/>
      <c r="BP600" s="24"/>
      <c r="BQ600" s="24"/>
      <c r="BR600" s="24"/>
      <c r="BS600" s="24"/>
    </row>
    <row r="601" spans="8:71" s="6" customFormat="1" x14ac:dyDescent="0.2">
      <c r="H601" s="26"/>
      <c r="R601" s="24"/>
      <c r="S601" s="24"/>
      <c r="T601" s="24"/>
      <c r="U601" s="28"/>
      <c r="X601" s="26"/>
      <c r="AA601" s="26"/>
      <c r="AD601" s="26"/>
      <c r="AG601" s="28"/>
      <c r="AH601" s="26"/>
      <c r="AI601" s="26"/>
      <c r="AL601" s="25"/>
      <c r="AM601" s="24"/>
      <c r="AN601" s="24"/>
      <c r="AO601" s="25"/>
      <c r="AR601" s="25"/>
      <c r="AU601" s="34"/>
      <c r="AX601" s="34"/>
      <c r="AZ601" s="24"/>
      <c r="BA601" s="25"/>
      <c r="BB601" s="24"/>
      <c r="BC601" s="24"/>
      <c r="BL601" s="24"/>
      <c r="BM601" s="24"/>
      <c r="BN601" s="24"/>
      <c r="BO601" s="24"/>
      <c r="BP601" s="24"/>
      <c r="BQ601" s="24"/>
      <c r="BR601" s="24"/>
      <c r="BS601" s="24"/>
    </row>
    <row r="602" spans="8:71" s="6" customFormat="1" x14ac:dyDescent="0.2">
      <c r="H602" s="26"/>
      <c r="R602" s="24"/>
      <c r="S602" s="24"/>
      <c r="T602" s="24"/>
      <c r="U602" s="28"/>
      <c r="X602" s="26"/>
      <c r="AA602" s="26"/>
      <c r="AD602" s="26"/>
      <c r="AG602" s="28"/>
      <c r="AH602" s="26"/>
      <c r="AI602" s="26"/>
      <c r="AL602" s="25"/>
      <c r="AM602" s="24"/>
      <c r="AN602" s="24"/>
      <c r="AO602" s="25"/>
      <c r="AR602" s="25"/>
      <c r="AU602" s="34"/>
      <c r="AX602" s="34"/>
      <c r="AZ602" s="24"/>
      <c r="BA602" s="25"/>
      <c r="BB602" s="24"/>
      <c r="BC602" s="24"/>
      <c r="BL602" s="24"/>
      <c r="BM602" s="24"/>
      <c r="BN602" s="24"/>
      <c r="BO602" s="24"/>
      <c r="BP602" s="24"/>
      <c r="BQ602" s="24"/>
      <c r="BR602" s="24"/>
      <c r="BS602" s="24"/>
    </row>
    <row r="603" spans="8:71" s="6" customFormat="1" x14ac:dyDescent="0.2">
      <c r="H603" s="26"/>
      <c r="R603" s="24"/>
      <c r="S603" s="24"/>
      <c r="T603" s="24"/>
      <c r="U603" s="28"/>
      <c r="X603" s="26"/>
      <c r="AA603" s="26"/>
      <c r="AD603" s="26"/>
      <c r="AG603" s="28"/>
      <c r="AH603" s="26"/>
      <c r="AI603" s="26"/>
      <c r="AL603" s="25"/>
      <c r="AM603" s="24"/>
      <c r="AN603" s="24"/>
      <c r="AO603" s="25"/>
      <c r="AR603" s="25"/>
      <c r="AU603" s="34"/>
      <c r="AX603" s="34"/>
      <c r="AZ603" s="24"/>
      <c r="BA603" s="25"/>
      <c r="BB603" s="24"/>
      <c r="BC603" s="24"/>
      <c r="BL603" s="24"/>
      <c r="BM603" s="24"/>
      <c r="BN603" s="24"/>
      <c r="BO603" s="24"/>
      <c r="BP603" s="24"/>
      <c r="BQ603" s="24"/>
      <c r="BR603" s="24"/>
      <c r="BS603" s="24"/>
    </row>
    <row r="604" spans="8:71" s="6" customFormat="1" x14ac:dyDescent="0.2">
      <c r="H604" s="26"/>
      <c r="R604" s="24"/>
      <c r="S604" s="24"/>
      <c r="T604" s="24"/>
      <c r="U604" s="28"/>
      <c r="X604" s="26"/>
      <c r="AA604" s="26"/>
      <c r="AD604" s="26"/>
      <c r="AG604" s="28"/>
      <c r="AH604" s="26"/>
      <c r="AI604" s="26"/>
      <c r="AL604" s="25"/>
      <c r="AM604" s="24"/>
      <c r="AN604" s="24"/>
      <c r="AO604" s="25"/>
      <c r="AR604" s="25"/>
      <c r="AU604" s="34"/>
      <c r="AX604" s="34"/>
      <c r="AZ604" s="24"/>
      <c r="BA604" s="25"/>
      <c r="BB604" s="24"/>
      <c r="BC604" s="24"/>
      <c r="BL604" s="24"/>
      <c r="BM604" s="24"/>
      <c r="BN604" s="24"/>
      <c r="BO604" s="24"/>
      <c r="BP604" s="24"/>
      <c r="BQ604" s="24"/>
      <c r="BR604" s="24"/>
      <c r="BS604" s="24"/>
    </row>
    <row r="605" spans="8:71" s="6" customFormat="1" x14ac:dyDescent="0.2">
      <c r="H605" s="26"/>
      <c r="R605" s="24"/>
      <c r="S605" s="24"/>
      <c r="T605" s="24"/>
      <c r="U605" s="28"/>
      <c r="X605" s="26"/>
      <c r="AA605" s="26"/>
      <c r="AD605" s="26"/>
      <c r="AG605" s="28"/>
      <c r="AH605" s="26"/>
      <c r="AI605" s="26"/>
      <c r="AL605" s="25"/>
      <c r="AM605" s="24"/>
      <c r="AN605" s="24"/>
      <c r="AO605" s="25"/>
      <c r="AR605" s="25"/>
      <c r="AU605" s="34"/>
      <c r="AX605" s="34"/>
      <c r="AZ605" s="24"/>
      <c r="BA605" s="25"/>
      <c r="BB605" s="24"/>
      <c r="BC605" s="24"/>
      <c r="BL605" s="24"/>
      <c r="BM605" s="24"/>
      <c r="BN605" s="24"/>
      <c r="BO605" s="24"/>
      <c r="BP605" s="24"/>
      <c r="BQ605" s="24"/>
      <c r="BR605" s="24"/>
      <c r="BS605" s="24"/>
    </row>
    <row r="606" spans="8:71" s="6" customFormat="1" x14ac:dyDescent="0.2">
      <c r="H606" s="26"/>
      <c r="R606" s="24"/>
      <c r="S606" s="24"/>
      <c r="T606" s="24"/>
      <c r="U606" s="28"/>
      <c r="X606" s="26"/>
      <c r="AA606" s="26"/>
      <c r="AD606" s="26"/>
      <c r="AG606" s="28"/>
      <c r="AH606" s="26"/>
      <c r="AI606" s="26"/>
      <c r="AL606" s="25"/>
      <c r="AM606" s="24"/>
      <c r="AN606" s="24"/>
      <c r="AO606" s="25"/>
      <c r="AR606" s="25"/>
      <c r="AU606" s="34"/>
      <c r="AX606" s="34"/>
      <c r="AZ606" s="24"/>
      <c r="BA606" s="25"/>
      <c r="BB606" s="24"/>
      <c r="BC606" s="24"/>
      <c r="BL606" s="24"/>
      <c r="BM606" s="24"/>
      <c r="BN606" s="24"/>
      <c r="BO606" s="24"/>
      <c r="BP606" s="24"/>
      <c r="BQ606" s="24"/>
      <c r="BR606" s="24"/>
      <c r="BS606" s="24"/>
    </row>
    <row r="607" spans="8:71" s="6" customFormat="1" x14ac:dyDescent="0.2">
      <c r="H607" s="26"/>
      <c r="R607" s="24"/>
      <c r="S607" s="24"/>
      <c r="T607" s="24"/>
      <c r="U607" s="28"/>
      <c r="X607" s="26"/>
      <c r="AA607" s="26"/>
      <c r="AD607" s="26"/>
      <c r="AG607" s="28"/>
      <c r="AH607" s="26"/>
      <c r="AI607" s="26"/>
      <c r="AL607" s="25"/>
      <c r="AM607" s="24"/>
      <c r="AN607" s="24"/>
      <c r="AO607" s="25"/>
      <c r="AR607" s="25"/>
      <c r="AU607" s="34"/>
      <c r="AX607" s="34"/>
      <c r="AZ607" s="24"/>
      <c r="BA607" s="25"/>
      <c r="BB607" s="24"/>
      <c r="BC607" s="24"/>
      <c r="BL607" s="24"/>
      <c r="BM607" s="24"/>
      <c r="BN607" s="24"/>
      <c r="BO607" s="24"/>
      <c r="BP607" s="24"/>
      <c r="BQ607" s="24"/>
      <c r="BR607" s="24"/>
      <c r="BS607" s="24"/>
    </row>
    <row r="608" spans="8:71" s="6" customFormat="1" x14ac:dyDescent="0.2">
      <c r="H608" s="26"/>
      <c r="R608" s="24"/>
      <c r="S608" s="24"/>
      <c r="T608" s="24"/>
      <c r="U608" s="28"/>
      <c r="X608" s="26"/>
      <c r="AA608" s="26"/>
      <c r="AD608" s="26"/>
      <c r="AG608" s="28"/>
      <c r="AH608" s="26"/>
      <c r="AI608" s="26"/>
      <c r="AL608" s="25"/>
      <c r="AM608" s="24"/>
      <c r="AN608" s="24"/>
      <c r="AO608" s="25"/>
      <c r="AR608" s="25"/>
      <c r="AU608" s="34"/>
      <c r="AX608" s="34"/>
      <c r="AZ608" s="24"/>
      <c r="BA608" s="25"/>
      <c r="BB608" s="24"/>
      <c r="BC608" s="24"/>
      <c r="BL608" s="24"/>
      <c r="BM608" s="24"/>
      <c r="BN608" s="24"/>
      <c r="BO608" s="24"/>
      <c r="BP608" s="24"/>
      <c r="BQ608" s="24"/>
      <c r="BR608" s="24"/>
      <c r="BS608" s="24"/>
    </row>
    <row r="609" spans="8:71" s="6" customFormat="1" x14ac:dyDescent="0.2">
      <c r="H609" s="26"/>
      <c r="R609" s="24"/>
      <c r="S609" s="24"/>
      <c r="T609" s="24"/>
      <c r="U609" s="28"/>
      <c r="X609" s="26"/>
      <c r="AA609" s="26"/>
      <c r="AD609" s="26"/>
      <c r="AG609" s="28"/>
      <c r="AH609" s="26"/>
      <c r="AI609" s="26"/>
      <c r="AL609" s="25"/>
      <c r="AM609" s="24"/>
      <c r="AN609" s="24"/>
      <c r="AO609" s="25"/>
      <c r="AR609" s="25"/>
      <c r="AU609" s="34"/>
      <c r="AX609" s="34"/>
      <c r="AZ609" s="24"/>
      <c r="BA609" s="25"/>
      <c r="BB609" s="24"/>
      <c r="BC609" s="24"/>
      <c r="BL609" s="24"/>
      <c r="BM609" s="24"/>
      <c r="BN609" s="24"/>
      <c r="BO609" s="24"/>
      <c r="BP609" s="24"/>
      <c r="BQ609" s="24"/>
      <c r="BR609" s="24"/>
      <c r="BS609" s="24"/>
    </row>
    <row r="610" spans="8:71" s="6" customFormat="1" x14ac:dyDescent="0.2">
      <c r="H610" s="26"/>
      <c r="R610" s="24"/>
      <c r="S610" s="24"/>
      <c r="T610" s="24"/>
      <c r="U610" s="28"/>
      <c r="X610" s="26"/>
      <c r="AA610" s="26"/>
      <c r="AD610" s="26"/>
      <c r="AG610" s="28"/>
      <c r="AH610" s="26"/>
      <c r="AI610" s="26"/>
      <c r="AL610" s="25"/>
      <c r="AM610" s="24"/>
      <c r="AN610" s="24"/>
      <c r="AO610" s="25"/>
      <c r="AR610" s="25"/>
      <c r="AU610" s="34"/>
      <c r="AX610" s="34"/>
      <c r="AZ610" s="24"/>
      <c r="BA610" s="25"/>
      <c r="BB610" s="24"/>
      <c r="BC610" s="24"/>
      <c r="BL610" s="24"/>
      <c r="BM610" s="24"/>
      <c r="BN610" s="24"/>
      <c r="BO610" s="24"/>
      <c r="BP610" s="24"/>
      <c r="BQ610" s="24"/>
      <c r="BR610" s="24"/>
      <c r="BS610" s="24"/>
    </row>
    <row r="611" spans="8:71" s="6" customFormat="1" x14ac:dyDescent="0.2">
      <c r="H611" s="26"/>
      <c r="R611" s="24"/>
      <c r="S611" s="24"/>
      <c r="T611" s="24"/>
      <c r="U611" s="28"/>
      <c r="X611" s="26"/>
      <c r="AA611" s="26"/>
      <c r="AD611" s="26"/>
      <c r="AG611" s="28"/>
      <c r="AH611" s="26"/>
      <c r="AI611" s="26"/>
      <c r="AL611" s="25"/>
      <c r="AM611" s="24"/>
      <c r="AN611" s="24"/>
      <c r="AO611" s="25"/>
      <c r="AR611" s="25"/>
      <c r="AU611" s="34"/>
      <c r="AX611" s="34"/>
      <c r="AZ611" s="24"/>
      <c r="BA611" s="25"/>
      <c r="BB611" s="24"/>
      <c r="BC611" s="24"/>
      <c r="BL611" s="24"/>
      <c r="BM611" s="24"/>
      <c r="BN611" s="24"/>
      <c r="BO611" s="24"/>
      <c r="BP611" s="24"/>
      <c r="BQ611" s="24"/>
      <c r="BR611" s="24"/>
      <c r="BS611" s="24"/>
    </row>
    <row r="612" spans="8:71" s="6" customFormat="1" x14ac:dyDescent="0.2">
      <c r="H612" s="26"/>
      <c r="R612" s="24"/>
      <c r="S612" s="24"/>
      <c r="T612" s="24"/>
      <c r="U612" s="28"/>
      <c r="X612" s="26"/>
      <c r="AA612" s="26"/>
      <c r="AD612" s="26"/>
      <c r="AG612" s="28"/>
      <c r="AH612" s="26"/>
      <c r="AI612" s="26"/>
      <c r="AL612" s="25"/>
      <c r="AM612" s="24"/>
      <c r="AN612" s="24"/>
      <c r="AO612" s="25"/>
      <c r="AR612" s="25"/>
      <c r="AU612" s="34"/>
      <c r="AX612" s="34"/>
      <c r="AZ612" s="24"/>
      <c r="BA612" s="25"/>
      <c r="BB612" s="24"/>
      <c r="BC612" s="24"/>
      <c r="BL612" s="24"/>
      <c r="BM612" s="24"/>
      <c r="BN612" s="24"/>
      <c r="BO612" s="24"/>
      <c r="BP612" s="24"/>
      <c r="BQ612" s="24"/>
      <c r="BR612" s="24"/>
      <c r="BS612" s="24"/>
    </row>
    <row r="613" spans="8:71" s="6" customFormat="1" x14ac:dyDescent="0.2">
      <c r="H613" s="26"/>
      <c r="R613" s="24"/>
      <c r="S613" s="24"/>
      <c r="T613" s="24"/>
      <c r="U613" s="28"/>
      <c r="X613" s="26"/>
      <c r="AA613" s="26"/>
      <c r="AD613" s="26"/>
      <c r="AG613" s="28"/>
      <c r="AH613" s="26"/>
      <c r="AI613" s="26"/>
      <c r="AL613" s="25"/>
      <c r="AM613" s="24"/>
      <c r="AN613" s="24"/>
      <c r="AO613" s="25"/>
      <c r="AR613" s="25"/>
      <c r="AU613" s="34"/>
      <c r="AX613" s="34"/>
      <c r="AZ613" s="24"/>
      <c r="BA613" s="25"/>
      <c r="BB613" s="24"/>
      <c r="BC613" s="24"/>
      <c r="BL613" s="24"/>
      <c r="BM613" s="24"/>
      <c r="BN613" s="24"/>
      <c r="BO613" s="24"/>
      <c r="BP613" s="24"/>
      <c r="BQ613" s="24"/>
      <c r="BR613" s="24"/>
      <c r="BS613" s="24"/>
    </row>
    <row r="614" spans="8:71" s="6" customFormat="1" x14ac:dyDescent="0.2">
      <c r="H614" s="26"/>
      <c r="R614" s="24"/>
      <c r="S614" s="24"/>
      <c r="T614" s="24"/>
      <c r="U614" s="28"/>
      <c r="X614" s="26"/>
      <c r="AA614" s="26"/>
      <c r="AD614" s="26"/>
      <c r="AG614" s="28"/>
      <c r="AH614" s="26"/>
      <c r="AI614" s="26"/>
      <c r="AL614" s="25"/>
      <c r="AM614" s="24"/>
      <c r="AN614" s="24"/>
      <c r="AO614" s="25"/>
      <c r="AR614" s="25"/>
      <c r="AU614" s="34"/>
      <c r="AX614" s="34"/>
      <c r="AZ614" s="24"/>
      <c r="BA614" s="25"/>
      <c r="BB614" s="24"/>
      <c r="BC614" s="24"/>
      <c r="BL614" s="24"/>
      <c r="BM614" s="24"/>
      <c r="BN614" s="24"/>
      <c r="BO614" s="24"/>
      <c r="BP614" s="24"/>
      <c r="BQ614" s="24"/>
      <c r="BR614" s="24"/>
      <c r="BS614" s="24"/>
    </row>
    <row r="615" spans="8:71" s="6" customFormat="1" x14ac:dyDescent="0.2">
      <c r="H615" s="26"/>
      <c r="R615" s="24"/>
      <c r="S615" s="24"/>
      <c r="T615" s="24"/>
      <c r="U615" s="28"/>
      <c r="X615" s="26"/>
      <c r="AA615" s="26"/>
      <c r="AD615" s="26"/>
      <c r="AG615" s="28"/>
      <c r="AH615" s="26"/>
      <c r="AI615" s="26"/>
      <c r="AL615" s="25"/>
      <c r="AM615" s="24"/>
      <c r="AN615" s="24"/>
      <c r="AO615" s="25"/>
      <c r="AR615" s="25"/>
      <c r="AU615" s="34"/>
      <c r="AX615" s="34"/>
      <c r="AZ615" s="24"/>
      <c r="BA615" s="25"/>
      <c r="BB615" s="24"/>
      <c r="BC615" s="24"/>
      <c r="BL615" s="24"/>
      <c r="BM615" s="24"/>
      <c r="BN615" s="24"/>
      <c r="BO615" s="24"/>
      <c r="BP615" s="24"/>
      <c r="BQ615" s="24"/>
      <c r="BR615" s="24"/>
      <c r="BS615" s="24"/>
    </row>
    <row r="616" spans="8:71" s="6" customFormat="1" x14ac:dyDescent="0.2">
      <c r="H616" s="26"/>
      <c r="R616" s="24"/>
      <c r="S616" s="24"/>
      <c r="T616" s="24"/>
      <c r="U616" s="28"/>
      <c r="X616" s="26"/>
      <c r="AA616" s="26"/>
      <c r="AD616" s="26"/>
      <c r="AG616" s="28"/>
      <c r="AH616" s="26"/>
      <c r="AI616" s="26"/>
      <c r="AL616" s="25"/>
      <c r="AM616" s="24"/>
      <c r="AN616" s="24"/>
      <c r="AO616" s="25"/>
      <c r="AR616" s="25"/>
      <c r="AU616" s="34"/>
      <c r="AX616" s="34"/>
      <c r="AZ616" s="24"/>
      <c r="BA616" s="25"/>
      <c r="BB616" s="24"/>
      <c r="BC616" s="24"/>
      <c r="BL616" s="24"/>
      <c r="BM616" s="24"/>
      <c r="BN616" s="24"/>
      <c r="BO616" s="24"/>
      <c r="BP616" s="24"/>
      <c r="BQ616" s="24"/>
      <c r="BR616" s="24"/>
      <c r="BS616" s="24"/>
    </row>
    <row r="617" spans="8:71" s="6" customFormat="1" x14ac:dyDescent="0.2">
      <c r="H617" s="26"/>
      <c r="R617" s="24"/>
      <c r="S617" s="24"/>
      <c r="T617" s="24"/>
      <c r="U617" s="28"/>
      <c r="X617" s="26"/>
      <c r="AA617" s="26"/>
      <c r="AD617" s="26"/>
      <c r="AG617" s="28"/>
      <c r="AH617" s="26"/>
      <c r="AI617" s="26"/>
      <c r="AL617" s="25"/>
      <c r="AM617" s="24"/>
      <c r="AN617" s="24"/>
      <c r="AO617" s="25"/>
      <c r="AR617" s="25"/>
      <c r="AU617" s="34"/>
      <c r="AX617" s="34"/>
      <c r="AZ617" s="24"/>
      <c r="BA617" s="25"/>
      <c r="BB617" s="24"/>
      <c r="BC617" s="24"/>
      <c r="BL617" s="24"/>
      <c r="BM617" s="24"/>
      <c r="BN617" s="24"/>
      <c r="BO617" s="24"/>
      <c r="BP617" s="24"/>
      <c r="BQ617" s="24"/>
      <c r="BR617" s="24"/>
      <c r="BS617" s="24"/>
    </row>
    <row r="618" spans="8:71" s="6" customFormat="1" x14ac:dyDescent="0.2">
      <c r="H618" s="26"/>
      <c r="R618" s="24"/>
      <c r="S618" s="24"/>
      <c r="T618" s="24"/>
      <c r="U618" s="28"/>
      <c r="X618" s="26"/>
      <c r="AA618" s="26"/>
      <c r="AD618" s="26"/>
      <c r="AG618" s="28"/>
      <c r="AH618" s="26"/>
      <c r="AI618" s="26"/>
      <c r="AL618" s="25"/>
      <c r="AM618" s="24"/>
      <c r="AN618" s="24"/>
      <c r="AO618" s="25"/>
      <c r="AR618" s="25"/>
      <c r="AU618" s="34"/>
      <c r="AX618" s="34"/>
      <c r="AZ618" s="24"/>
      <c r="BA618" s="25"/>
      <c r="BB618" s="24"/>
      <c r="BC618" s="24"/>
      <c r="BL618" s="24"/>
      <c r="BM618" s="24"/>
      <c r="BN618" s="24"/>
      <c r="BO618" s="24"/>
      <c r="BP618" s="24"/>
      <c r="BQ618" s="24"/>
      <c r="BR618" s="24"/>
      <c r="BS618" s="24"/>
    </row>
    <row r="619" spans="8:71" s="6" customFormat="1" x14ac:dyDescent="0.2">
      <c r="H619" s="26"/>
      <c r="R619" s="24"/>
      <c r="S619" s="24"/>
      <c r="T619" s="24"/>
      <c r="U619" s="28"/>
      <c r="X619" s="26"/>
      <c r="AA619" s="26"/>
      <c r="AD619" s="26"/>
      <c r="AG619" s="28"/>
      <c r="AH619" s="26"/>
      <c r="AI619" s="26"/>
      <c r="AL619" s="25"/>
      <c r="AM619" s="24"/>
      <c r="AN619" s="24"/>
      <c r="AO619" s="25"/>
      <c r="AR619" s="25"/>
      <c r="AU619" s="34"/>
      <c r="AX619" s="34"/>
      <c r="AZ619" s="24"/>
      <c r="BA619" s="25"/>
      <c r="BB619" s="24"/>
      <c r="BC619" s="24"/>
      <c r="BL619" s="24"/>
      <c r="BM619" s="24"/>
      <c r="BN619" s="24"/>
      <c r="BO619" s="24"/>
      <c r="BP619" s="24"/>
      <c r="BQ619" s="24"/>
      <c r="BR619" s="24"/>
      <c r="BS619" s="24"/>
    </row>
    <row r="620" spans="8:71" s="6" customFormat="1" x14ac:dyDescent="0.2">
      <c r="H620" s="26"/>
      <c r="R620" s="24"/>
      <c r="S620" s="24"/>
      <c r="T620" s="24"/>
      <c r="U620" s="28"/>
      <c r="X620" s="26"/>
      <c r="AA620" s="26"/>
      <c r="AD620" s="26"/>
      <c r="AG620" s="28"/>
      <c r="AH620" s="26"/>
      <c r="AI620" s="26"/>
      <c r="AL620" s="25"/>
      <c r="AM620" s="24"/>
      <c r="AN620" s="24"/>
      <c r="AO620" s="25"/>
      <c r="AR620" s="25"/>
      <c r="AU620" s="34"/>
      <c r="AX620" s="34"/>
      <c r="AZ620" s="24"/>
      <c r="BA620" s="25"/>
      <c r="BB620" s="24"/>
      <c r="BC620" s="24"/>
      <c r="BL620" s="24"/>
      <c r="BM620" s="24"/>
      <c r="BN620" s="24"/>
      <c r="BO620" s="24"/>
      <c r="BP620" s="24"/>
      <c r="BQ620" s="24"/>
      <c r="BR620" s="24"/>
      <c r="BS620" s="24"/>
    </row>
    <row r="621" spans="8:71" s="6" customFormat="1" x14ac:dyDescent="0.2">
      <c r="H621" s="26"/>
      <c r="R621" s="24"/>
      <c r="S621" s="24"/>
      <c r="T621" s="24"/>
      <c r="U621" s="28"/>
      <c r="X621" s="26"/>
      <c r="AA621" s="26"/>
      <c r="AD621" s="26"/>
      <c r="AG621" s="28"/>
      <c r="AH621" s="26"/>
      <c r="AI621" s="26"/>
      <c r="AL621" s="25"/>
      <c r="AM621" s="24"/>
      <c r="AN621" s="24"/>
      <c r="AO621" s="25"/>
      <c r="AR621" s="25"/>
      <c r="AU621" s="34"/>
      <c r="AX621" s="34"/>
      <c r="AZ621" s="24"/>
      <c r="BA621" s="25"/>
      <c r="BB621" s="24"/>
      <c r="BC621" s="24"/>
      <c r="BL621" s="24"/>
      <c r="BM621" s="24"/>
      <c r="BN621" s="24"/>
      <c r="BO621" s="24"/>
      <c r="BP621" s="24"/>
      <c r="BQ621" s="24"/>
      <c r="BR621" s="24"/>
      <c r="BS621" s="24"/>
    </row>
    <row r="622" spans="8:71" s="6" customFormat="1" x14ac:dyDescent="0.2">
      <c r="H622" s="26"/>
      <c r="R622" s="24"/>
      <c r="S622" s="24"/>
      <c r="T622" s="24"/>
      <c r="U622" s="28"/>
      <c r="X622" s="26"/>
      <c r="AA622" s="26"/>
      <c r="AD622" s="26"/>
      <c r="AG622" s="28"/>
      <c r="AH622" s="26"/>
      <c r="AI622" s="26"/>
      <c r="AL622" s="25"/>
      <c r="AM622" s="24"/>
      <c r="AN622" s="24"/>
      <c r="AO622" s="25"/>
      <c r="AR622" s="25"/>
      <c r="AU622" s="34"/>
      <c r="AX622" s="34"/>
      <c r="AZ622" s="24"/>
      <c r="BA622" s="25"/>
      <c r="BB622" s="24"/>
      <c r="BC622" s="24"/>
      <c r="BL622" s="24"/>
      <c r="BM622" s="24"/>
      <c r="BN622" s="24"/>
      <c r="BO622" s="24"/>
      <c r="BP622" s="24"/>
      <c r="BQ622" s="24"/>
      <c r="BR622" s="24"/>
      <c r="BS622" s="24"/>
    </row>
    <row r="623" spans="8:71" s="6" customFormat="1" x14ac:dyDescent="0.2">
      <c r="H623" s="26"/>
      <c r="R623" s="24"/>
      <c r="S623" s="24"/>
      <c r="T623" s="24"/>
      <c r="U623" s="28"/>
      <c r="X623" s="26"/>
      <c r="AA623" s="26"/>
      <c r="AD623" s="26"/>
      <c r="AG623" s="28"/>
      <c r="AH623" s="26"/>
      <c r="AI623" s="26"/>
      <c r="AL623" s="25"/>
      <c r="AM623" s="24"/>
      <c r="AN623" s="24"/>
      <c r="AO623" s="25"/>
      <c r="AR623" s="25"/>
      <c r="AU623" s="34"/>
      <c r="AX623" s="34"/>
      <c r="AZ623" s="24"/>
      <c r="BA623" s="25"/>
      <c r="BB623" s="24"/>
      <c r="BC623" s="24"/>
      <c r="BL623" s="24"/>
      <c r="BM623" s="24"/>
      <c r="BN623" s="24"/>
      <c r="BO623" s="24"/>
      <c r="BP623" s="24"/>
      <c r="BQ623" s="24"/>
      <c r="BR623" s="24"/>
      <c r="BS623" s="24"/>
    </row>
    <row r="624" spans="8:71" s="6" customFormat="1" x14ac:dyDescent="0.2">
      <c r="H624" s="26"/>
      <c r="R624" s="24"/>
      <c r="S624" s="24"/>
      <c r="T624" s="24"/>
      <c r="U624" s="28"/>
      <c r="X624" s="26"/>
      <c r="AA624" s="26"/>
      <c r="AD624" s="26"/>
      <c r="AG624" s="28"/>
      <c r="AH624" s="26"/>
      <c r="AI624" s="26"/>
      <c r="AL624" s="25"/>
      <c r="AM624" s="24"/>
      <c r="AN624" s="24"/>
      <c r="AO624" s="25"/>
      <c r="AR624" s="25"/>
      <c r="AU624" s="34"/>
      <c r="AX624" s="34"/>
      <c r="AZ624" s="24"/>
      <c r="BA624" s="25"/>
      <c r="BB624" s="24"/>
      <c r="BC624" s="24"/>
      <c r="BL624" s="24"/>
      <c r="BM624" s="24"/>
      <c r="BN624" s="24"/>
      <c r="BO624" s="24"/>
      <c r="BP624" s="24"/>
      <c r="BQ624" s="24"/>
      <c r="BR624" s="24"/>
      <c r="BS624" s="24"/>
    </row>
    <row r="625" spans="8:71" s="6" customFormat="1" x14ac:dyDescent="0.2">
      <c r="H625" s="26"/>
      <c r="R625" s="24"/>
      <c r="S625" s="24"/>
      <c r="T625" s="24"/>
      <c r="U625" s="28"/>
      <c r="X625" s="26"/>
      <c r="AA625" s="26"/>
      <c r="AD625" s="26"/>
      <c r="AG625" s="28"/>
      <c r="AH625" s="26"/>
      <c r="AI625" s="26"/>
      <c r="AL625" s="25"/>
      <c r="AM625" s="24"/>
      <c r="AN625" s="24"/>
      <c r="AO625" s="25"/>
      <c r="AR625" s="25"/>
      <c r="AU625" s="34"/>
      <c r="AX625" s="34"/>
      <c r="AZ625" s="24"/>
      <c r="BA625" s="25"/>
      <c r="BB625" s="24"/>
      <c r="BC625" s="24"/>
      <c r="BL625" s="24"/>
      <c r="BM625" s="24"/>
      <c r="BN625" s="24"/>
      <c r="BO625" s="24"/>
      <c r="BP625" s="24"/>
      <c r="BQ625" s="24"/>
      <c r="BR625" s="24"/>
      <c r="BS625" s="24"/>
    </row>
    <row r="626" spans="8:71" s="6" customFormat="1" x14ac:dyDescent="0.2">
      <c r="H626" s="26"/>
      <c r="R626" s="24"/>
      <c r="S626" s="24"/>
      <c r="T626" s="24"/>
      <c r="U626" s="28"/>
      <c r="X626" s="26"/>
      <c r="AA626" s="26"/>
      <c r="AD626" s="26"/>
      <c r="AG626" s="28"/>
      <c r="AH626" s="26"/>
      <c r="AI626" s="26"/>
      <c r="AL626" s="25"/>
      <c r="AM626" s="24"/>
      <c r="AN626" s="24"/>
      <c r="AO626" s="25"/>
      <c r="AR626" s="25"/>
      <c r="AU626" s="34"/>
      <c r="AX626" s="34"/>
      <c r="AZ626" s="24"/>
      <c r="BA626" s="25"/>
      <c r="BB626" s="24"/>
      <c r="BC626" s="24"/>
      <c r="BL626" s="24"/>
      <c r="BM626" s="24"/>
      <c r="BN626" s="24"/>
      <c r="BO626" s="24"/>
      <c r="BP626" s="24"/>
      <c r="BQ626" s="24"/>
      <c r="BR626" s="24"/>
      <c r="BS626" s="24"/>
    </row>
    <row r="627" spans="8:71" s="6" customFormat="1" x14ac:dyDescent="0.2">
      <c r="H627" s="26"/>
      <c r="R627" s="24"/>
      <c r="S627" s="24"/>
      <c r="T627" s="24"/>
      <c r="U627" s="28"/>
      <c r="X627" s="26"/>
      <c r="AA627" s="26"/>
      <c r="AD627" s="26"/>
      <c r="AG627" s="28"/>
      <c r="AH627" s="26"/>
      <c r="AI627" s="26"/>
      <c r="AL627" s="25"/>
      <c r="AM627" s="24"/>
      <c r="AN627" s="24"/>
      <c r="AO627" s="25"/>
      <c r="AR627" s="25"/>
      <c r="AU627" s="34"/>
      <c r="AX627" s="34"/>
      <c r="AZ627" s="24"/>
      <c r="BA627" s="25"/>
      <c r="BB627" s="24"/>
      <c r="BC627" s="24"/>
      <c r="BL627" s="24"/>
      <c r="BM627" s="24"/>
      <c r="BN627" s="24"/>
      <c r="BO627" s="24"/>
      <c r="BP627" s="24"/>
      <c r="BQ627" s="24"/>
      <c r="BR627" s="24"/>
      <c r="BS627" s="24"/>
    </row>
    <row r="628" spans="8:71" s="6" customFormat="1" x14ac:dyDescent="0.2">
      <c r="H628" s="26"/>
      <c r="R628" s="24"/>
      <c r="S628" s="24"/>
      <c r="T628" s="24"/>
      <c r="U628" s="28"/>
      <c r="X628" s="26"/>
      <c r="AA628" s="26"/>
      <c r="AD628" s="26"/>
      <c r="AG628" s="28"/>
      <c r="AH628" s="26"/>
      <c r="AI628" s="26"/>
      <c r="AL628" s="25"/>
      <c r="AM628" s="24"/>
      <c r="AN628" s="24"/>
      <c r="AO628" s="25"/>
      <c r="AR628" s="25"/>
      <c r="AU628" s="34"/>
      <c r="AX628" s="34"/>
      <c r="AZ628" s="24"/>
      <c r="BA628" s="25"/>
      <c r="BB628" s="24"/>
      <c r="BC628" s="24"/>
      <c r="BL628" s="24"/>
      <c r="BM628" s="24"/>
      <c r="BN628" s="24"/>
      <c r="BO628" s="24"/>
      <c r="BP628" s="24"/>
      <c r="BQ628" s="24"/>
      <c r="BR628" s="24"/>
      <c r="BS628" s="24"/>
    </row>
    <row r="629" spans="8:71" s="6" customFormat="1" x14ac:dyDescent="0.2">
      <c r="H629" s="26"/>
      <c r="R629" s="24"/>
      <c r="S629" s="24"/>
      <c r="T629" s="24"/>
      <c r="U629" s="28"/>
      <c r="X629" s="26"/>
      <c r="AA629" s="26"/>
      <c r="AD629" s="26"/>
      <c r="AG629" s="28"/>
      <c r="AH629" s="26"/>
      <c r="AI629" s="26"/>
      <c r="AL629" s="25"/>
      <c r="AM629" s="24"/>
      <c r="AN629" s="24"/>
      <c r="AO629" s="25"/>
      <c r="AR629" s="25"/>
      <c r="AU629" s="34"/>
      <c r="AX629" s="34"/>
      <c r="AZ629" s="24"/>
      <c r="BA629" s="25"/>
      <c r="BB629" s="24"/>
      <c r="BC629" s="24"/>
      <c r="BL629" s="24"/>
      <c r="BM629" s="24"/>
      <c r="BN629" s="24"/>
      <c r="BO629" s="24"/>
      <c r="BP629" s="24"/>
      <c r="BQ629" s="24"/>
      <c r="BR629" s="24"/>
      <c r="BS629" s="24"/>
    </row>
    <row r="630" spans="8:71" s="6" customFormat="1" x14ac:dyDescent="0.2">
      <c r="H630" s="26"/>
      <c r="R630" s="24"/>
      <c r="S630" s="24"/>
      <c r="T630" s="24"/>
      <c r="U630" s="28"/>
      <c r="X630" s="26"/>
      <c r="AA630" s="26"/>
      <c r="AD630" s="26"/>
      <c r="AG630" s="28"/>
      <c r="AH630" s="26"/>
      <c r="AI630" s="26"/>
      <c r="AL630" s="25"/>
      <c r="AM630" s="24"/>
      <c r="AN630" s="24"/>
      <c r="AO630" s="25"/>
      <c r="AR630" s="25"/>
      <c r="AU630" s="34"/>
      <c r="AX630" s="34"/>
      <c r="AZ630" s="24"/>
      <c r="BA630" s="25"/>
      <c r="BB630" s="24"/>
      <c r="BC630" s="24"/>
      <c r="BL630" s="24"/>
      <c r="BM630" s="24"/>
      <c r="BN630" s="24"/>
      <c r="BO630" s="24"/>
      <c r="BP630" s="24"/>
      <c r="BQ630" s="24"/>
      <c r="BR630" s="24"/>
      <c r="BS630" s="24"/>
    </row>
    <row r="631" spans="8:71" s="6" customFormat="1" x14ac:dyDescent="0.2">
      <c r="H631" s="26"/>
      <c r="R631" s="24"/>
      <c r="S631" s="24"/>
      <c r="T631" s="24"/>
      <c r="U631" s="28"/>
      <c r="X631" s="26"/>
      <c r="AA631" s="26"/>
      <c r="AD631" s="26"/>
      <c r="AG631" s="28"/>
      <c r="AH631" s="26"/>
      <c r="AI631" s="26"/>
      <c r="AL631" s="25"/>
      <c r="AM631" s="24"/>
      <c r="AN631" s="24"/>
      <c r="AO631" s="25"/>
      <c r="AR631" s="25"/>
      <c r="AU631" s="34"/>
      <c r="AX631" s="34"/>
      <c r="AZ631" s="24"/>
      <c r="BA631" s="25"/>
      <c r="BB631" s="24"/>
      <c r="BC631" s="24"/>
      <c r="BL631" s="24"/>
      <c r="BM631" s="24"/>
      <c r="BN631" s="24"/>
      <c r="BO631" s="24"/>
      <c r="BP631" s="24"/>
      <c r="BQ631" s="24"/>
      <c r="BR631" s="24"/>
      <c r="BS631" s="24"/>
    </row>
    <row r="632" spans="8:71" s="6" customFormat="1" x14ac:dyDescent="0.2">
      <c r="H632" s="26"/>
      <c r="R632" s="24"/>
      <c r="S632" s="24"/>
      <c r="T632" s="24"/>
      <c r="U632" s="28"/>
      <c r="X632" s="26"/>
      <c r="AA632" s="26"/>
      <c r="AD632" s="26"/>
      <c r="AG632" s="28"/>
      <c r="AH632" s="26"/>
      <c r="AI632" s="26"/>
      <c r="AL632" s="25"/>
      <c r="AM632" s="24"/>
      <c r="AN632" s="24"/>
      <c r="AO632" s="25"/>
      <c r="AR632" s="25"/>
      <c r="AU632" s="34"/>
      <c r="AX632" s="34"/>
      <c r="AZ632" s="24"/>
      <c r="BA632" s="25"/>
      <c r="BB632" s="24"/>
      <c r="BC632" s="24"/>
      <c r="BL632" s="24"/>
      <c r="BM632" s="24"/>
      <c r="BN632" s="24"/>
      <c r="BO632" s="24"/>
      <c r="BP632" s="24"/>
      <c r="BQ632" s="24"/>
      <c r="BR632" s="24"/>
      <c r="BS632" s="24"/>
    </row>
    <row r="633" spans="8:71" s="6" customFormat="1" x14ac:dyDescent="0.2">
      <c r="H633" s="26"/>
      <c r="R633" s="24"/>
      <c r="S633" s="24"/>
      <c r="T633" s="24"/>
      <c r="U633" s="28"/>
      <c r="X633" s="26"/>
      <c r="AA633" s="26"/>
      <c r="AD633" s="26"/>
      <c r="AG633" s="28"/>
      <c r="AH633" s="26"/>
      <c r="AI633" s="26"/>
      <c r="AL633" s="25"/>
      <c r="AM633" s="24"/>
      <c r="AN633" s="24"/>
      <c r="AO633" s="25"/>
      <c r="AR633" s="25"/>
      <c r="AU633" s="34"/>
      <c r="AX633" s="34"/>
      <c r="AZ633" s="24"/>
      <c r="BA633" s="25"/>
      <c r="BB633" s="24"/>
      <c r="BC633" s="24"/>
      <c r="BL633" s="24"/>
      <c r="BM633" s="24"/>
      <c r="BN633" s="24"/>
      <c r="BO633" s="24"/>
      <c r="BP633" s="24"/>
      <c r="BQ633" s="24"/>
      <c r="BR633" s="24"/>
      <c r="BS633" s="24"/>
    </row>
    <row r="634" spans="8:71" s="6" customFormat="1" x14ac:dyDescent="0.2">
      <c r="H634" s="26"/>
      <c r="R634" s="24"/>
      <c r="S634" s="24"/>
      <c r="T634" s="24"/>
      <c r="U634" s="28"/>
      <c r="X634" s="26"/>
      <c r="AA634" s="26"/>
      <c r="AD634" s="26"/>
      <c r="AG634" s="28"/>
      <c r="AH634" s="26"/>
      <c r="AI634" s="26"/>
      <c r="AL634" s="25"/>
      <c r="AM634" s="24"/>
      <c r="AN634" s="24"/>
      <c r="AO634" s="25"/>
      <c r="AR634" s="25"/>
      <c r="AU634" s="34"/>
      <c r="AX634" s="34"/>
      <c r="AZ634" s="24"/>
      <c r="BA634" s="25"/>
      <c r="BB634" s="24"/>
      <c r="BC634" s="24"/>
      <c r="BL634" s="24"/>
      <c r="BM634" s="24"/>
      <c r="BN634" s="24"/>
      <c r="BO634" s="24"/>
      <c r="BP634" s="24"/>
      <c r="BQ634" s="24"/>
      <c r="BR634" s="24"/>
      <c r="BS634" s="24"/>
    </row>
    <row r="635" spans="8:71" s="6" customFormat="1" x14ac:dyDescent="0.2">
      <c r="H635" s="26"/>
      <c r="R635" s="24"/>
      <c r="S635" s="24"/>
      <c r="T635" s="24"/>
      <c r="U635" s="28"/>
      <c r="X635" s="26"/>
      <c r="AA635" s="26"/>
      <c r="AD635" s="26"/>
      <c r="AG635" s="28"/>
      <c r="AH635" s="26"/>
      <c r="AI635" s="26"/>
      <c r="AL635" s="25"/>
      <c r="AM635" s="24"/>
      <c r="AN635" s="24"/>
      <c r="AO635" s="25"/>
      <c r="AR635" s="25"/>
      <c r="AU635" s="34"/>
      <c r="AX635" s="34"/>
      <c r="AZ635" s="24"/>
      <c r="BA635" s="25"/>
      <c r="BB635" s="24"/>
      <c r="BC635" s="24"/>
      <c r="BL635" s="24"/>
      <c r="BM635" s="24"/>
      <c r="BN635" s="24"/>
      <c r="BO635" s="24"/>
      <c r="BP635" s="24"/>
      <c r="BQ635" s="24"/>
      <c r="BR635" s="24"/>
      <c r="BS635" s="24"/>
    </row>
    <row r="636" spans="8:71" s="6" customFormat="1" x14ac:dyDescent="0.2">
      <c r="H636" s="26"/>
      <c r="R636" s="24"/>
      <c r="S636" s="24"/>
      <c r="T636" s="24"/>
      <c r="U636" s="28"/>
      <c r="X636" s="26"/>
      <c r="AA636" s="26"/>
      <c r="AD636" s="26"/>
      <c r="AG636" s="28"/>
      <c r="AH636" s="26"/>
      <c r="AI636" s="26"/>
      <c r="AL636" s="25"/>
      <c r="AM636" s="24"/>
      <c r="AN636" s="24"/>
      <c r="AO636" s="25"/>
      <c r="AR636" s="25"/>
      <c r="AU636" s="34"/>
      <c r="AX636" s="34"/>
      <c r="AZ636" s="24"/>
      <c r="BA636" s="25"/>
      <c r="BB636" s="24"/>
      <c r="BC636" s="24"/>
      <c r="BL636" s="24"/>
      <c r="BM636" s="24"/>
      <c r="BN636" s="24"/>
      <c r="BO636" s="24"/>
      <c r="BP636" s="24"/>
      <c r="BQ636" s="24"/>
      <c r="BR636" s="24"/>
      <c r="BS636" s="24"/>
    </row>
    <row r="637" spans="8:71" s="6" customFormat="1" x14ac:dyDescent="0.2">
      <c r="H637" s="26"/>
      <c r="R637" s="24"/>
      <c r="S637" s="24"/>
      <c r="T637" s="24"/>
      <c r="U637" s="28"/>
      <c r="X637" s="26"/>
      <c r="AA637" s="26"/>
      <c r="AD637" s="26"/>
      <c r="AG637" s="28"/>
      <c r="AH637" s="26"/>
      <c r="AI637" s="26"/>
      <c r="AL637" s="25"/>
      <c r="AM637" s="24"/>
      <c r="AN637" s="24"/>
      <c r="AO637" s="25"/>
      <c r="AR637" s="25"/>
      <c r="AU637" s="34"/>
      <c r="AX637" s="34"/>
      <c r="AZ637" s="24"/>
      <c r="BA637" s="25"/>
      <c r="BB637" s="24"/>
      <c r="BC637" s="24"/>
      <c r="BL637" s="24"/>
      <c r="BM637" s="24"/>
      <c r="BN637" s="24"/>
      <c r="BO637" s="24"/>
      <c r="BP637" s="24"/>
      <c r="BQ637" s="24"/>
      <c r="BR637" s="24"/>
      <c r="BS637" s="24"/>
    </row>
    <row r="638" spans="8:71" s="6" customFormat="1" x14ac:dyDescent="0.2">
      <c r="H638" s="26"/>
      <c r="R638" s="24"/>
      <c r="S638" s="24"/>
      <c r="T638" s="24"/>
      <c r="U638" s="28"/>
      <c r="X638" s="26"/>
      <c r="AA638" s="26"/>
      <c r="AD638" s="26"/>
      <c r="AG638" s="28"/>
      <c r="AH638" s="26"/>
      <c r="AI638" s="26"/>
      <c r="AL638" s="25"/>
      <c r="AM638" s="24"/>
      <c r="AN638" s="24"/>
      <c r="AO638" s="25"/>
      <c r="AR638" s="25"/>
      <c r="AU638" s="34"/>
      <c r="AX638" s="34"/>
      <c r="AZ638" s="24"/>
      <c r="BA638" s="25"/>
      <c r="BB638" s="24"/>
      <c r="BC638" s="24"/>
      <c r="BL638" s="24"/>
      <c r="BM638" s="24"/>
      <c r="BN638" s="24"/>
      <c r="BO638" s="24"/>
      <c r="BP638" s="24"/>
      <c r="BQ638" s="24"/>
      <c r="BR638" s="24"/>
      <c r="BS638" s="24"/>
    </row>
    <row r="639" spans="8:71" s="6" customFormat="1" x14ac:dyDescent="0.2">
      <c r="H639" s="26"/>
      <c r="R639" s="24"/>
      <c r="S639" s="24"/>
      <c r="T639" s="24"/>
      <c r="U639" s="28"/>
      <c r="X639" s="26"/>
      <c r="AA639" s="26"/>
      <c r="AD639" s="26"/>
      <c r="AG639" s="28"/>
      <c r="AH639" s="26"/>
      <c r="AI639" s="26"/>
      <c r="AL639" s="25"/>
      <c r="AM639" s="24"/>
      <c r="AN639" s="24"/>
      <c r="AO639" s="25"/>
      <c r="AR639" s="25"/>
      <c r="AU639" s="34"/>
      <c r="AX639" s="34"/>
      <c r="AZ639" s="24"/>
      <c r="BA639" s="25"/>
      <c r="BB639" s="24"/>
      <c r="BC639" s="24"/>
      <c r="BL639" s="24"/>
      <c r="BM639" s="24"/>
      <c r="BN639" s="24"/>
      <c r="BO639" s="24"/>
      <c r="BP639" s="24"/>
      <c r="BQ639" s="24"/>
      <c r="BR639" s="24"/>
      <c r="BS639" s="24"/>
    </row>
    <row r="640" spans="8:71" s="6" customFormat="1" x14ac:dyDescent="0.2">
      <c r="H640" s="26"/>
      <c r="R640" s="24"/>
      <c r="S640" s="24"/>
      <c r="T640" s="24"/>
      <c r="U640" s="28"/>
      <c r="X640" s="26"/>
      <c r="AA640" s="26"/>
      <c r="AD640" s="26"/>
      <c r="AG640" s="28"/>
      <c r="AH640" s="26"/>
      <c r="AI640" s="26"/>
      <c r="AL640" s="25"/>
      <c r="AM640" s="24"/>
      <c r="AN640" s="24"/>
      <c r="AO640" s="25"/>
      <c r="AR640" s="25"/>
      <c r="AU640" s="34"/>
      <c r="AX640" s="34"/>
      <c r="AZ640" s="24"/>
      <c r="BA640" s="25"/>
      <c r="BB640" s="24"/>
      <c r="BC640" s="24"/>
      <c r="BL640" s="24"/>
      <c r="BM640" s="24"/>
      <c r="BN640" s="24"/>
      <c r="BO640" s="24"/>
      <c r="BP640" s="24"/>
      <c r="BQ640" s="24"/>
      <c r="BR640" s="24"/>
      <c r="BS640" s="24"/>
    </row>
    <row r="641" spans="8:71" s="6" customFormat="1" x14ac:dyDescent="0.2">
      <c r="H641" s="26"/>
      <c r="R641" s="24"/>
      <c r="S641" s="24"/>
      <c r="T641" s="24"/>
      <c r="U641" s="28"/>
      <c r="X641" s="26"/>
      <c r="AA641" s="26"/>
      <c r="AD641" s="26"/>
      <c r="AG641" s="28"/>
      <c r="AH641" s="26"/>
      <c r="AI641" s="26"/>
      <c r="AL641" s="25"/>
      <c r="AM641" s="24"/>
      <c r="AN641" s="24"/>
      <c r="AO641" s="25"/>
      <c r="AR641" s="25"/>
      <c r="AU641" s="34"/>
      <c r="AX641" s="34"/>
      <c r="AZ641" s="24"/>
      <c r="BA641" s="25"/>
      <c r="BB641" s="24"/>
      <c r="BC641" s="24"/>
      <c r="BL641" s="24"/>
      <c r="BM641" s="24"/>
      <c r="BN641" s="24"/>
      <c r="BO641" s="24"/>
      <c r="BP641" s="24"/>
      <c r="BQ641" s="24"/>
      <c r="BR641" s="24"/>
      <c r="BS641" s="24"/>
    </row>
    <row r="642" spans="8:71" s="6" customFormat="1" x14ac:dyDescent="0.2">
      <c r="H642" s="26"/>
      <c r="R642" s="24"/>
      <c r="S642" s="24"/>
      <c r="T642" s="24"/>
      <c r="U642" s="28"/>
      <c r="X642" s="26"/>
      <c r="AA642" s="26"/>
      <c r="AD642" s="26"/>
      <c r="AG642" s="28"/>
      <c r="AH642" s="26"/>
      <c r="AI642" s="26"/>
      <c r="AL642" s="25"/>
      <c r="AM642" s="24"/>
      <c r="AN642" s="24"/>
      <c r="AO642" s="25"/>
      <c r="AR642" s="25"/>
      <c r="AU642" s="34"/>
      <c r="AX642" s="34"/>
      <c r="AZ642" s="24"/>
      <c r="BA642" s="25"/>
      <c r="BB642" s="24"/>
      <c r="BC642" s="24"/>
      <c r="BL642" s="24"/>
      <c r="BM642" s="24"/>
      <c r="BN642" s="24"/>
      <c r="BO642" s="24"/>
      <c r="BP642" s="24"/>
      <c r="BQ642" s="24"/>
      <c r="BR642" s="24"/>
      <c r="BS642" s="24"/>
    </row>
    <row r="643" spans="8:71" s="6" customFormat="1" x14ac:dyDescent="0.2">
      <c r="H643" s="26"/>
      <c r="R643" s="24"/>
      <c r="S643" s="24"/>
      <c r="T643" s="24"/>
      <c r="U643" s="28"/>
      <c r="X643" s="26"/>
      <c r="AA643" s="26"/>
      <c r="AD643" s="26"/>
      <c r="AG643" s="28"/>
      <c r="AH643" s="26"/>
      <c r="AI643" s="26"/>
      <c r="AL643" s="25"/>
      <c r="AM643" s="24"/>
      <c r="AN643" s="24"/>
      <c r="AO643" s="25"/>
      <c r="AR643" s="25"/>
      <c r="AU643" s="34"/>
      <c r="AX643" s="34"/>
      <c r="AZ643" s="24"/>
      <c r="BA643" s="25"/>
      <c r="BB643" s="24"/>
      <c r="BC643" s="24"/>
      <c r="BL643" s="24"/>
      <c r="BM643" s="24"/>
      <c r="BN643" s="24"/>
      <c r="BO643" s="24"/>
      <c r="BP643" s="24"/>
      <c r="BQ643" s="24"/>
      <c r="BR643" s="24"/>
      <c r="BS643" s="24"/>
    </row>
    <row r="644" spans="8:71" s="6" customFormat="1" x14ac:dyDescent="0.2">
      <c r="H644" s="26"/>
      <c r="R644" s="24"/>
      <c r="S644" s="24"/>
      <c r="T644" s="24"/>
      <c r="U644" s="28"/>
      <c r="X644" s="26"/>
      <c r="AA644" s="26"/>
      <c r="AD644" s="26"/>
      <c r="AG644" s="28"/>
      <c r="AH644" s="26"/>
      <c r="AI644" s="26"/>
      <c r="AL644" s="25"/>
      <c r="AM644" s="24"/>
      <c r="AN644" s="24"/>
      <c r="AO644" s="25"/>
      <c r="AR644" s="25"/>
      <c r="AU644" s="34"/>
      <c r="AX644" s="34"/>
      <c r="AZ644" s="24"/>
      <c r="BA644" s="25"/>
      <c r="BB644" s="24"/>
      <c r="BC644" s="24"/>
      <c r="BL644" s="24"/>
      <c r="BM644" s="24"/>
      <c r="BN644" s="24"/>
      <c r="BO644" s="24"/>
      <c r="BP644" s="24"/>
      <c r="BQ644" s="24"/>
      <c r="BR644" s="24"/>
      <c r="BS644" s="24"/>
    </row>
    <row r="645" spans="8:71" s="6" customFormat="1" x14ac:dyDescent="0.2">
      <c r="H645" s="26"/>
      <c r="R645" s="24"/>
      <c r="S645" s="24"/>
      <c r="T645" s="24"/>
      <c r="U645" s="28"/>
      <c r="X645" s="26"/>
      <c r="AA645" s="26"/>
      <c r="AD645" s="26"/>
      <c r="AG645" s="28"/>
      <c r="AH645" s="26"/>
      <c r="AI645" s="26"/>
      <c r="AL645" s="25"/>
      <c r="AM645" s="24"/>
      <c r="AN645" s="24"/>
      <c r="AO645" s="25"/>
      <c r="AR645" s="25"/>
      <c r="AU645" s="34"/>
      <c r="AX645" s="34"/>
      <c r="AZ645" s="24"/>
      <c r="BA645" s="25"/>
      <c r="BB645" s="24"/>
      <c r="BC645" s="24"/>
      <c r="BL645" s="24"/>
      <c r="BM645" s="24"/>
      <c r="BN645" s="24"/>
      <c r="BO645" s="24"/>
      <c r="BP645" s="24"/>
      <c r="BQ645" s="24"/>
      <c r="BR645" s="24"/>
      <c r="BS645" s="24"/>
    </row>
    <row r="646" spans="8:71" s="6" customFormat="1" x14ac:dyDescent="0.2">
      <c r="H646" s="26"/>
      <c r="R646" s="24"/>
      <c r="S646" s="24"/>
      <c r="T646" s="24"/>
      <c r="U646" s="28"/>
      <c r="X646" s="26"/>
      <c r="AA646" s="26"/>
      <c r="AD646" s="26"/>
      <c r="AG646" s="28"/>
      <c r="AH646" s="26"/>
      <c r="AI646" s="26"/>
      <c r="AL646" s="25"/>
      <c r="AM646" s="24"/>
      <c r="AN646" s="24"/>
      <c r="AO646" s="25"/>
      <c r="AR646" s="25"/>
      <c r="AU646" s="34"/>
      <c r="AX646" s="34"/>
      <c r="AZ646" s="24"/>
      <c r="BA646" s="25"/>
      <c r="BB646" s="24"/>
      <c r="BC646" s="24"/>
      <c r="BL646" s="24"/>
      <c r="BM646" s="24"/>
      <c r="BN646" s="24"/>
      <c r="BO646" s="24"/>
      <c r="BP646" s="24"/>
      <c r="BQ646" s="24"/>
      <c r="BR646" s="24"/>
      <c r="BS646" s="24"/>
    </row>
    <row r="647" spans="8:71" s="6" customFormat="1" x14ac:dyDescent="0.2">
      <c r="H647" s="26"/>
      <c r="R647" s="24"/>
      <c r="S647" s="24"/>
      <c r="T647" s="24"/>
      <c r="U647" s="28"/>
      <c r="X647" s="26"/>
      <c r="AA647" s="26"/>
      <c r="AD647" s="26"/>
      <c r="AG647" s="28"/>
      <c r="AH647" s="26"/>
      <c r="AI647" s="26"/>
      <c r="AL647" s="25"/>
      <c r="AM647" s="24"/>
      <c r="AN647" s="24"/>
      <c r="AO647" s="25"/>
      <c r="AR647" s="25"/>
      <c r="AU647" s="34"/>
      <c r="AX647" s="34"/>
      <c r="AZ647" s="24"/>
      <c r="BA647" s="25"/>
      <c r="BB647" s="24"/>
      <c r="BC647" s="24"/>
      <c r="BL647" s="24"/>
      <c r="BM647" s="24"/>
      <c r="BN647" s="24"/>
      <c r="BO647" s="24"/>
      <c r="BP647" s="24"/>
      <c r="BQ647" s="24"/>
      <c r="BR647" s="24"/>
      <c r="BS647" s="24"/>
    </row>
    <row r="648" spans="8:71" s="6" customFormat="1" x14ac:dyDescent="0.2">
      <c r="H648" s="26"/>
      <c r="R648" s="24"/>
      <c r="S648" s="24"/>
      <c r="T648" s="24"/>
      <c r="U648" s="28"/>
      <c r="X648" s="26"/>
      <c r="AA648" s="26"/>
      <c r="AD648" s="26"/>
      <c r="AG648" s="28"/>
      <c r="AH648" s="26"/>
      <c r="AI648" s="26"/>
      <c r="AL648" s="25"/>
      <c r="AM648" s="24"/>
      <c r="AN648" s="24"/>
      <c r="AO648" s="25"/>
      <c r="AR648" s="25"/>
      <c r="AU648" s="34"/>
      <c r="AX648" s="34"/>
      <c r="AZ648" s="24"/>
      <c r="BA648" s="25"/>
      <c r="BB648" s="24"/>
      <c r="BC648" s="24"/>
      <c r="BL648" s="24"/>
      <c r="BM648" s="24"/>
      <c r="BN648" s="24"/>
      <c r="BO648" s="24"/>
      <c r="BP648" s="24"/>
      <c r="BQ648" s="24"/>
      <c r="BR648" s="24"/>
      <c r="BS648" s="24"/>
    </row>
    <row r="649" spans="8:71" s="6" customFormat="1" x14ac:dyDescent="0.2">
      <c r="H649" s="26"/>
      <c r="R649" s="24"/>
      <c r="S649" s="24"/>
      <c r="T649" s="24"/>
      <c r="U649" s="28"/>
      <c r="X649" s="26"/>
      <c r="AA649" s="26"/>
      <c r="AD649" s="26"/>
      <c r="AG649" s="28"/>
      <c r="AH649" s="26"/>
      <c r="AI649" s="26"/>
      <c r="AL649" s="25"/>
      <c r="AM649" s="24"/>
      <c r="AN649" s="24"/>
      <c r="AO649" s="25"/>
      <c r="AR649" s="25"/>
      <c r="AU649" s="34"/>
      <c r="AX649" s="34"/>
      <c r="AZ649" s="24"/>
      <c r="BA649" s="25"/>
      <c r="BB649" s="24"/>
      <c r="BC649" s="24"/>
      <c r="BL649" s="24"/>
      <c r="BM649" s="24"/>
      <c r="BN649" s="24"/>
      <c r="BO649" s="24"/>
      <c r="BP649" s="24"/>
      <c r="BQ649" s="24"/>
      <c r="BR649" s="24"/>
      <c r="BS649" s="24"/>
    </row>
    <row r="650" spans="8:71" s="6" customFormat="1" x14ac:dyDescent="0.2">
      <c r="H650" s="26"/>
      <c r="R650" s="24"/>
      <c r="S650" s="24"/>
      <c r="T650" s="24"/>
      <c r="U650" s="28"/>
      <c r="X650" s="26"/>
      <c r="AA650" s="26"/>
      <c r="AD650" s="26"/>
      <c r="AG650" s="28"/>
      <c r="AH650" s="26"/>
      <c r="AI650" s="26"/>
      <c r="AL650" s="25"/>
      <c r="AM650" s="24"/>
      <c r="AN650" s="24"/>
      <c r="AO650" s="25"/>
      <c r="AR650" s="25"/>
      <c r="AU650" s="34"/>
      <c r="AX650" s="34"/>
      <c r="AZ650" s="24"/>
      <c r="BA650" s="25"/>
      <c r="BB650" s="24"/>
      <c r="BC650" s="24"/>
      <c r="BL650" s="24"/>
      <c r="BM650" s="24"/>
      <c r="BN650" s="24"/>
      <c r="BO650" s="24"/>
      <c r="BP650" s="24"/>
      <c r="BQ650" s="24"/>
      <c r="BR650" s="24"/>
      <c r="BS650" s="24"/>
    </row>
    <row r="651" spans="8:71" s="6" customFormat="1" x14ac:dyDescent="0.2">
      <c r="H651" s="26"/>
      <c r="R651" s="24"/>
      <c r="S651" s="24"/>
      <c r="T651" s="24"/>
      <c r="U651" s="28"/>
      <c r="X651" s="26"/>
      <c r="AA651" s="26"/>
      <c r="AD651" s="26"/>
      <c r="AG651" s="28"/>
      <c r="AH651" s="26"/>
      <c r="AI651" s="26"/>
      <c r="AL651" s="25"/>
      <c r="AM651" s="24"/>
      <c r="AN651" s="24"/>
      <c r="AO651" s="25"/>
      <c r="AR651" s="25"/>
      <c r="AU651" s="34"/>
      <c r="AX651" s="34"/>
      <c r="AZ651" s="24"/>
      <c r="BA651" s="25"/>
      <c r="BB651" s="24"/>
      <c r="BC651" s="24"/>
      <c r="BL651" s="24"/>
      <c r="BM651" s="24"/>
      <c r="BN651" s="24"/>
      <c r="BO651" s="24"/>
      <c r="BP651" s="24"/>
      <c r="BQ651" s="24"/>
      <c r="BR651" s="24"/>
      <c r="BS651" s="24"/>
    </row>
    <row r="652" spans="8:71" s="6" customFormat="1" x14ac:dyDescent="0.2">
      <c r="H652" s="26"/>
      <c r="R652" s="24"/>
      <c r="S652" s="24"/>
      <c r="T652" s="24"/>
      <c r="U652" s="28"/>
      <c r="X652" s="26"/>
      <c r="AA652" s="26"/>
      <c r="AD652" s="26"/>
      <c r="AG652" s="28"/>
      <c r="AH652" s="26"/>
      <c r="AI652" s="26"/>
      <c r="AL652" s="25"/>
      <c r="AM652" s="24"/>
      <c r="AN652" s="24"/>
      <c r="AO652" s="25"/>
      <c r="AR652" s="25"/>
      <c r="AU652" s="34"/>
      <c r="AX652" s="34"/>
      <c r="AZ652" s="24"/>
      <c r="BA652" s="25"/>
      <c r="BB652" s="24"/>
      <c r="BC652" s="24"/>
      <c r="BL652" s="24"/>
      <c r="BM652" s="24"/>
      <c r="BN652" s="24"/>
      <c r="BO652" s="24"/>
      <c r="BP652" s="24"/>
      <c r="BQ652" s="24"/>
      <c r="BR652" s="24"/>
      <c r="BS652" s="24"/>
    </row>
    <row r="653" spans="8:71" s="6" customFormat="1" x14ac:dyDescent="0.2">
      <c r="H653" s="26"/>
      <c r="R653" s="24"/>
      <c r="S653" s="24"/>
      <c r="T653" s="24"/>
      <c r="U653" s="28"/>
      <c r="X653" s="26"/>
      <c r="AA653" s="26"/>
      <c r="AD653" s="26"/>
      <c r="AG653" s="28"/>
      <c r="AH653" s="26"/>
      <c r="AI653" s="26"/>
      <c r="AL653" s="25"/>
      <c r="AM653" s="24"/>
      <c r="AN653" s="24"/>
      <c r="AO653" s="25"/>
      <c r="AR653" s="25"/>
      <c r="AU653" s="34"/>
      <c r="AX653" s="34"/>
      <c r="AZ653" s="24"/>
      <c r="BA653" s="25"/>
      <c r="BB653" s="24"/>
      <c r="BC653" s="24"/>
      <c r="BL653" s="24"/>
      <c r="BM653" s="24"/>
      <c r="BN653" s="24"/>
      <c r="BO653" s="24"/>
      <c r="BP653" s="24"/>
      <c r="BQ653" s="24"/>
      <c r="BR653" s="24"/>
      <c r="BS653" s="24"/>
    </row>
    <row r="654" spans="8:71" s="6" customFormat="1" x14ac:dyDescent="0.2">
      <c r="H654" s="26"/>
      <c r="R654" s="24"/>
      <c r="S654" s="24"/>
      <c r="T654" s="24"/>
      <c r="U654" s="28"/>
      <c r="X654" s="26"/>
      <c r="AA654" s="26"/>
      <c r="AD654" s="26"/>
      <c r="AG654" s="28"/>
      <c r="AH654" s="26"/>
      <c r="AI654" s="26"/>
      <c r="AL654" s="25"/>
      <c r="AM654" s="24"/>
      <c r="AN654" s="24"/>
      <c r="AO654" s="25"/>
      <c r="AR654" s="25"/>
      <c r="AU654" s="34"/>
      <c r="AX654" s="34"/>
      <c r="AZ654" s="24"/>
      <c r="BA654" s="25"/>
      <c r="BB654" s="24"/>
      <c r="BC654" s="24"/>
      <c r="BL654" s="24"/>
      <c r="BM654" s="24"/>
      <c r="BN654" s="24"/>
      <c r="BO654" s="24"/>
      <c r="BP654" s="24"/>
      <c r="BQ654" s="24"/>
      <c r="BR654" s="24"/>
      <c r="BS654" s="24"/>
    </row>
    <row r="655" spans="8:71" s="6" customFormat="1" x14ac:dyDescent="0.2">
      <c r="H655" s="26"/>
      <c r="R655" s="24"/>
      <c r="S655" s="24"/>
      <c r="T655" s="24"/>
      <c r="U655" s="28"/>
      <c r="X655" s="26"/>
      <c r="AA655" s="26"/>
      <c r="AD655" s="26"/>
      <c r="AG655" s="28"/>
      <c r="AH655" s="26"/>
      <c r="AI655" s="26"/>
      <c r="AL655" s="25"/>
      <c r="AM655" s="24"/>
      <c r="AN655" s="24"/>
      <c r="AO655" s="25"/>
      <c r="AR655" s="25"/>
      <c r="AU655" s="34"/>
      <c r="AX655" s="34"/>
      <c r="AZ655" s="24"/>
      <c r="BA655" s="25"/>
      <c r="BB655" s="24"/>
      <c r="BC655" s="24"/>
      <c r="BL655" s="24"/>
      <c r="BM655" s="24"/>
      <c r="BN655" s="24"/>
      <c r="BO655" s="24"/>
      <c r="BP655" s="24"/>
      <c r="BQ655" s="24"/>
      <c r="BR655" s="24"/>
      <c r="BS655" s="24"/>
    </row>
    <row r="656" spans="8:71" s="6" customFormat="1" x14ac:dyDescent="0.2">
      <c r="H656" s="26"/>
      <c r="R656" s="24"/>
      <c r="S656" s="24"/>
      <c r="T656" s="24"/>
      <c r="U656" s="28"/>
      <c r="X656" s="26"/>
      <c r="AA656" s="26"/>
      <c r="AD656" s="26"/>
      <c r="AG656" s="28"/>
      <c r="AH656" s="26"/>
      <c r="AI656" s="26"/>
      <c r="AL656" s="25"/>
      <c r="AM656" s="24"/>
      <c r="AN656" s="24"/>
      <c r="AO656" s="25"/>
      <c r="AR656" s="25"/>
      <c r="AU656" s="34"/>
      <c r="AX656" s="34"/>
      <c r="AZ656" s="24"/>
      <c r="BA656" s="25"/>
      <c r="BB656" s="24"/>
      <c r="BC656" s="24"/>
      <c r="BL656" s="24"/>
      <c r="BM656" s="24"/>
      <c r="BN656" s="24"/>
      <c r="BO656" s="24"/>
      <c r="BP656" s="24"/>
      <c r="BQ656" s="24"/>
      <c r="BR656" s="24"/>
      <c r="BS656" s="24"/>
    </row>
    <row r="657" spans="8:71" s="6" customFormat="1" x14ac:dyDescent="0.2">
      <c r="H657" s="26"/>
      <c r="R657" s="24"/>
      <c r="S657" s="24"/>
      <c r="T657" s="24"/>
      <c r="U657" s="28"/>
      <c r="X657" s="26"/>
      <c r="AA657" s="26"/>
      <c r="AD657" s="26"/>
      <c r="AG657" s="28"/>
      <c r="AH657" s="26"/>
      <c r="AI657" s="26"/>
      <c r="AL657" s="25"/>
      <c r="AM657" s="24"/>
      <c r="AN657" s="24"/>
      <c r="AO657" s="25"/>
      <c r="AR657" s="25"/>
      <c r="AU657" s="34"/>
      <c r="AX657" s="34"/>
      <c r="AZ657" s="24"/>
      <c r="BA657" s="25"/>
      <c r="BB657" s="24"/>
      <c r="BC657" s="24"/>
      <c r="BL657" s="24"/>
      <c r="BM657" s="24"/>
      <c r="BN657" s="24"/>
      <c r="BO657" s="24"/>
      <c r="BP657" s="24"/>
      <c r="BQ657" s="24"/>
      <c r="BR657" s="24"/>
      <c r="BS657" s="24"/>
    </row>
    <row r="658" spans="8:71" s="6" customFormat="1" x14ac:dyDescent="0.2">
      <c r="H658" s="26"/>
      <c r="R658" s="24"/>
      <c r="S658" s="24"/>
      <c r="T658" s="24"/>
      <c r="U658" s="28"/>
      <c r="X658" s="26"/>
      <c r="AA658" s="26"/>
      <c r="AD658" s="26"/>
      <c r="AG658" s="28"/>
      <c r="AH658" s="26"/>
      <c r="AI658" s="26"/>
      <c r="AL658" s="25"/>
      <c r="AM658" s="24"/>
      <c r="AN658" s="24"/>
      <c r="AO658" s="25"/>
      <c r="AR658" s="25"/>
      <c r="AU658" s="34"/>
      <c r="AX658" s="34"/>
      <c r="AZ658" s="24"/>
      <c r="BA658" s="25"/>
      <c r="BB658" s="24"/>
      <c r="BC658" s="24"/>
      <c r="BL658" s="24"/>
      <c r="BM658" s="24"/>
      <c r="BN658" s="24"/>
      <c r="BO658" s="24"/>
      <c r="BP658" s="24"/>
      <c r="BQ658" s="24"/>
      <c r="BR658" s="24"/>
      <c r="BS658" s="24"/>
    </row>
    <row r="659" spans="8:71" s="6" customFormat="1" x14ac:dyDescent="0.2">
      <c r="H659" s="26"/>
      <c r="R659" s="24"/>
      <c r="S659" s="24"/>
      <c r="T659" s="24"/>
      <c r="U659" s="28"/>
      <c r="X659" s="26"/>
      <c r="AA659" s="26"/>
      <c r="AD659" s="26"/>
      <c r="AG659" s="28"/>
      <c r="AH659" s="26"/>
      <c r="AI659" s="26"/>
      <c r="AL659" s="25"/>
      <c r="AM659" s="24"/>
      <c r="AN659" s="24"/>
      <c r="AO659" s="25"/>
      <c r="AR659" s="25"/>
      <c r="AU659" s="34"/>
      <c r="AX659" s="34"/>
      <c r="AZ659" s="24"/>
      <c r="BA659" s="25"/>
      <c r="BB659" s="24"/>
      <c r="BC659" s="24"/>
      <c r="BL659" s="24"/>
      <c r="BM659" s="24"/>
      <c r="BN659" s="24"/>
      <c r="BO659" s="24"/>
      <c r="BP659" s="24"/>
      <c r="BQ659" s="24"/>
      <c r="BR659" s="24"/>
      <c r="BS659" s="24"/>
    </row>
    <row r="660" spans="8:71" s="6" customFormat="1" x14ac:dyDescent="0.2">
      <c r="H660" s="26"/>
      <c r="R660" s="24"/>
      <c r="S660" s="24"/>
      <c r="T660" s="24"/>
      <c r="U660" s="28"/>
      <c r="X660" s="26"/>
      <c r="AA660" s="26"/>
      <c r="AD660" s="26"/>
      <c r="AG660" s="28"/>
      <c r="AH660" s="26"/>
      <c r="AI660" s="26"/>
      <c r="AL660" s="25"/>
      <c r="AM660" s="24"/>
      <c r="AN660" s="24"/>
      <c r="AO660" s="25"/>
      <c r="AR660" s="25"/>
      <c r="AU660" s="34"/>
      <c r="AX660" s="34"/>
      <c r="AZ660" s="24"/>
      <c r="BA660" s="25"/>
      <c r="BB660" s="24"/>
      <c r="BC660" s="24"/>
      <c r="BL660" s="24"/>
      <c r="BM660" s="24"/>
      <c r="BN660" s="24"/>
      <c r="BO660" s="24"/>
      <c r="BP660" s="24"/>
      <c r="BQ660" s="24"/>
      <c r="BR660" s="24"/>
      <c r="BS660" s="24"/>
    </row>
    <row r="661" spans="8:71" s="6" customFormat="1" x14ac:dyDescent="0.2">
      <c r="H661" s="26"/>
      <c r="R661" s="24"/>
      <c r="S661" s="24"/>
      <c r="T661" s="24"/>
      <c r="U661" s="28"/>
      <c r="X661" s="26"/>
      <c r="AA661" s="26"/>
      <c r="AD661" s="26"/>
      <c r="AG661" s="28"/>
      <c r="AH661" s="26"/>
      <c r="AI661" s="26"/>
      <c r="AL661" s="25"/>
      <c r="AM661" s="24"/>
      <c r="AN661" s="24"/>
      <c r="AO661" s="25"/>
      <c r="AR661" s="25"/>
      <c r="AU661" s="34"/>
      <c r="AX661" s="34"/>
      <c r="AZ661" s="24"/>
      <c r="BA661" s="25"/>
      <c r="BB661" s="24"/>
      <c r="BC661" s="24"/>
      <c r="BL661" s="24"/>
      <c r="BM661" s="24"/>
      <c r="BN661" s="24"/>
      <c r="BO661" s="24"/>
      <c r="BP661" s="24"/>
      <c r="BQ661" s="24"/>
      <c r="BR661" s="24"/>
      <c r="BS661" s="24"/>
    </row>
    <row r="662" spans="8:71" s="6" customFormat="1" x14ac:dyDescent="0.2">
      <c r="H662" s="26"/>
      <c r="R662" s="24"/>
      <c r="S662" s="24"/>
      <c r="T662" s="24"/>
      <c r="U662" s="28"/>
      <c r="X662" s="26"/>
      <c r="AA662" s="26"/>
      <c r="AD662" s="26"/>
      <c r="AG662" s="28"/>
      <c r="AH662" s="26"/>
      <c r="AI662" s="26"/>
      <c r="AL662" s="25"/>
      <c r="AM662" s="24"/>
      <c r="AN662" s="24"/>
      <c r="AO662" s="25"/>
      <c r="AR662" s="25"/>
      <c r="AU662" s="34"/>
      <c r="AX662" s="34"/>
      <c r="AZ662" s="24"/>
      <c r="BA662" s="25"/>
      <c r="BB662" s="24"/>
      <c r="BC662" s="24"/>
      <c r="BL662" s="24"/>
      <c r="BM662" s="24"/>
      <c r="BN662" s="24"/>
      <c r="BO662" s="24"/>
      <c r="BP662" s="24"/>
      <c r="BQ662" s="24"/>
      <c r="BR662" s="24"/>
      <c r="BS662" s="24"/>
    </row>
    <row r="663" spans="8:71" s="6" customFormat="1" x14ac:dyDescent="0.2">
      <c r="H663" s="26"/>
      <c r="R663" s="24"/>
      <c r="S663" s="24"/>
      <c r="T663" s="24"/>
      <c r="U663" s="28"/>
      <c r="X663" s="26"/>
      <c r="AA663" s="26"/>
      <c r="AD663" s="26"/>
      <c r="AG663" s="28"/>
      <c r="AH663" s="26"/>
      <c r="AI663" s="26"/>
      <c r="AL663" s="25"/>
      <c r="AM663" s="24"/>
      <c r="AN663" s="24"/>
      <c r="AO663" s="25"/>
      <c r="AR663" s="25"/>
      <c r="AU663" s="34"/>
      <c r="AX663" s="34"/>
      <c r="AZ663" s="24"/>
      <c r="BA663" s="25"/>
      <c r="BB663" s="24"/>
      <c r="BC663" s="24"/>
      <c r="BL663" s="24"/>
      <c r="BM663" s="24"/>
      <c r="BN663" s="24"/>
      <c r="BO663" s="24"/>
      <c r="BP663" s="24"/>
      <c r="BQ663" s="24"/>
      <c r="BR663" s="24"/>
      <c r="BS663" s="24"/>
    </row>
    <row r="664" spans="8:71" s="6" customFormat="1" x14ac:dyDescent="0.2">
      <c r="H664" s="26"/>
      <c r="R664" s="24"/>
      <c r="S664" s="24"/>
      <c r="T664" s="24"/>
      <c r="U664" s="28"/>
      <c r="X664" s="26"/>
      <c r="AA664" s="26"/>
      <c r="AD664" s="26"/>
      <c r="AG664" s="28"/>
      <c r="AH664" s="26"/>
      <c r="AI664" s="26"/>
      <c r="AL664" s="25"/>
      <c r="AM664" s="24"/>
      <c r="AN664" s="24"/>
      <c r="AO664" s="25"/>
      <c r="AR664" s="25"/>
      <c r="AU664" s="34"/>
      <c r="AX664" s="34"/>
      <c r="AZ664" s="24"/>
      <c r="BA664" s="25"/>
      <c r="BB664" s="24"/>
      <c r="BC664" s="24"/>
      <c r="BL664" s="24"/>
      <c r="BM664" s="24"/>
      <c r="BN664" s="24"/>
      <c r="BO664" s="24"/>
      <c r="BP664" s="24"/>
      <c r="BQ664" s="24"/>
      <c r="BR664" s="24"/>
      <c r="BS664" s="24"/>
    </row>
    <row r="665" spans="8:71" s="6" customFormat="1" x14ac:dyDescent="0.2">
      <c r="H665" s="26"/>
      <c r="R665" s="24"/>
      <c r="S665" s="24"/>
      <c r="T665" s="24"/>
      <c r="U665" s="28"/>
      <c r="X665" s="26"/>
      <c r="AA665" s="26"/>
      <c r="AD665" s="26"/>
      <c r="AG665" s="28"/>
      <c r="AH665" s="26"/>
      <c r="AI665" s="26"/>
      <c r="AL665" s="25"/>
      <c r="AM665" s="24"/>
      <c r="AN665" s="24"/>
      <c r="AO665" s="25"/>
      <c r="AR665" s="25"/>
      <c r="AU665" s="34"/>
      <c r="AX665" s="34"/>
      <c r="AZ665" s="24"/>
      <c r="BA665" s="25"/>
      <c r="BB665" s="24"/>
      <c r="BC665" s="24"/>
      <c r="BL665" s="24"/>
      <c r="BM665" s="24"/>
      <c r="BN665" s="24"/>
      <c r="BO665" s="24"/>
      <c r="BP665" s="24"/>
      <c r="BQ665" s="24"/>
      <c r="BR665" s="24"/>
      <c r="BS665" s="24"/>
    </row>
    <row r="666" spans="8:71" s="6" customFormat="1" x14ac:dyDescent="0.2">
      <c r="H666" s="26"/>
      <c r="R666" s="24"/>
      <c r="S666" s="24"/>
      <c r="T666" s="24"/>
      <c r="U666" s="28"/>
      <c r="X666" s="26"/>
      <c r="AA666" s="26"/>
      <c r="AD666" s="26"/>
      <c r="AG666" s="28"/>
      <c r="AH666" s="26"/>
      <c r="AI666" s="26"/>
      <c r="AL666" s="25"/>
      <c r="AM666" s="24"/>
      <c r="AN666" s="24"/>
      <c r="AO666" s="25"/>
      <c r="AR666" s="25"/>
      <c r="AU666" s="34"/>
      <c r="AX666" s="34"/>
      <c r="AZ666" s="24"/>
      <c r="BA666" s="25"/>
      <c r="BB666" s="24"/>
      <c r="BC666" s="24"/>
      <c r="BL666" s="24"/>
      <c r="BM666" s="24"/>
      <c r="BN666" s="24"/>
      <c r="BO666" s="24"/>
      <c r="BP666" s="24"/>
      <c r="BQ666" s="24"/>
      <c r="BR666" s="24"/>
      <c r="BS666" s="24"/>
    </row>
    <row r="667" spans="8:71" s="6" customFormat="1" x14ac:dyDescent="0.2">
      <c r="H667" s="26"/>
      <c r="R667" s="24"/>
      <c r="S667" s="24"/>
      <c r="T667" s="24"/>
      <c r="U667" s="28"/>
      <c r="X667" s="26"/>
      <c r="AA667" s="26"/>
      <c r="AD667" s="26"/>
      <c r="AG667" s="28"/>
      <c r="AH667" s="26"/>
      <c r="AI667" s="26"/>
      <c r="AL667" s="25"/>
      <c r="AM667" s="24"/>
      <c r="AN667" s="24"/>
      <c r="AO667" s="25"/>
      <c r="AR667" s="25"/>
      <c r="AU667" s="34"/>
      <c r="AX667" s="34"/>
      <c r="AZ667" s="24"/>
      <c r="BA667" s="25"/>
      <c r="BB667" s="24"/>
      <c r="BC667" s="24"/>
      <c r="BL667" s="24"/>
      <c r="BM667" s="24"/>
      <c r="BN667" s="24"/>
      <c r="BO667" s="24"/>
      <c r="BP667" s="24"/>
      <c r="BQ667" s="24"/>
      <c r="BR667" s="24"/>
      <c r="BS667" s="24"/>
    </row>
    <row r="668" spans="8:71" s="6" customFormat="1" x14ac:dyDescent="0.2">
      <c r="H668" s="26"/>
      <c r="R668" s="24"/>
      <c r="S668" s="24"/>
      <c r="T668" s="24"/>
      <c r="U668" s="28"/>
      <c r="X668" s="26"/>
      <c r="AA668" s="26"/>
      <c r="AD668" s="26"/>
      <c r="AG668" s="28"/>
      <c r="AH668" s="26"/>
      <c r="AI668" s="26"/>
      <c r="AL668" s="25"/>
      <c r="AM668" s="24"/>
      <c r="AN668" s="24"/>
      <c r="AO668" s="25"/>
      <c r="AR668" s="25"/>
      <c r="AU668" s="34"/>
      <c r="AX668" s="34"/>
      <c r="AZ668" s="24"/>
      <c r="BA668" s="25"/>
      <c r="BB668" s="24"/>
      <c r="BC668" s="24"/>
      <c r="BL668" s="24"/>
      <c r="BM668" s="24"/>
      <c r="BN668" s="24"/>
      <c r="BO668" s="24"/>
      <c r="BP668" s="24"/>
      <c r="BQ668" s="24"/>
      <c r="BR668" s="24"/>
      <c r="BS668" s="24"/>
    </row>
    <row r="669" spans="8:71" s="6" customFormat="1" x14ac:dyDescent="0.2">
      <c r="H669" s="26"/>
      <c r="R669" s="24"/>
      <c r="S669" s="24"/>
      <c r="T669" s="24"/>
      <c r="U669" s="28"/>
      <c r="X669" s="26"/>
      <c r="AA669" s="26"/>
      <c r="AD669" s="26"/>
      <c r="AG669" s="28"/>
      <c r="AH669" s="26"/>
      <c r="AI669" s="26"/>
      <c r="AL669" s="25"/>
      <c r="AM669" s="24"/>
      <c r="AN669" s="24"/>
      <c r="AO669" s="25"/>
      <c r="AR669" s="25"/>
      <c r="AU669" s="34"/>
      <c r="AX669" s="34"/>
      <c r="AZ669" s="24"/>
      <c r="BA669" s="25"/>
      <c r="BB669" s="24"/>
      <c r="BC669" s="24"/>
      <c r="BL669" s="24"/>
      <c r="BM669" s="24"/>
      <c r="BN669" s="24"/>
      <c r="BO669" s="24"/>
      <c r="BP669" s="24"/>
      <c r="BQ669" s="24"/>
      <c r="BR669" s="24"/>
      <c r="BS669" s="24"/>
    </row>
    <row r="670" spans="8:71" s="6" customFormat="1" x14ac:dyDescent="0.2">
      <c r="H670" s="26"/>
      <c r="R670" s="24"/>
      <c r="S670" s="24"/>
      <c r="T670" s="24"/>
      <c r="U670" s="28"/>
      <c r="X670" s="26"/>
      <c r="AA670" s="26"/>
      <c r="AD670" s="26"/>
      <c r="AG670" s="28"/>
      <c r="AH670" s="26"/>
      <c r="AI670" s="26"/>
      <c r="AL670" s="25"/>
      <c r="AM670" s="24"/>
      <c r="AN670" s="24"/>
      <c r="AO670" s="25"/>
      <c r="AR670" s="25"/>
      <c r="AU670" s="34"/>
      <c r="AX670" s="34"/>
      <c r="AZ670" s="24"/>
      <c r="BA670" s="25"/>
      <c r="BB670" s="24"/>
      <c r="BC670" s="24"/>
      <c r="BL670" s="24"/>
      <c r="BM670" s="24"/>
      <c r="BN670" s="24"/>
      <c r="BO670" s="24"/>
      <c r="BP670" s="24"/>
      <c r="BQ670" s="24"/>
      <c r="BR670" s="24"/>
      <c r="BS670" s="24"/>
    </row>
    <row r="671" spans="8:71" s="6" customFormat="1" x14ac:dyDescent="0.2">
      <c r="H671" s="26"/>
      <c r="R671" s="24"/>
      <c r="S671" s="24"/>
      <c r="T671" s="24"/>
      <c r="U671" s="28"/>
      <c r="X671" s="26"/>
      <c r="AA671" s="26"/>
      <c r="AD671" s="26"/>
      <c r="AG671" s="28"/>
      <c r="AH671" s="26"/>
      <c r="AI671" s="26"/>
      <c r="AL671" s="25"/>
      <c r="AM671" s="24"/>
      <c r="AN671" s="24"/>
      <c r="AO671" s="25"/>
      <c r="AR671" s="25"/>
      <c r="AU671" s="34"/>
      <c r="AX671" s="34"/>
      <c r="AZ671" s="24"/>
      <c r="BA671" s="25"/>
      <c r="BB671" s="24"/>
      <c r="BC671" s="24"/>
      <c r="BL671" s="24"/>
      <c r="BM671" s="24"/>
      <c r="BN671" s="24"/>
      <c r="BO671" s="24"/>
      <c r="BP671" s="24"/>
      <c r="BQ671" s="24"/>
      <c r="BR671" s="24"/>
      <c r="BS671" s="24"/>
    </row>
    <row r="672" spans="8:71" s="6" customFormat="1" x14ac:dyDescent="0.2">
      <c r="H672" s="26"/>
      <c r="R672" s="24"/>
      <c r="S672" s="24"/>
      <c r="T672" s="24"/>
      <c r="U672" s="28"/>
      <c r="X672" s="26"/>
      <c r="AA672" s="26"/>
      <c r="AD672" s="26"/>
      <c r="AG672" s="28"/>
      <c r="AH672" s="26"/>
      <c r="AI672" s="26"/>
      <c r="AL672" s="25"/>
      <c r="AM672" s="24"/>
      <c r="AN672" s="24"/>
      <c r="AO672" s="25"/>
      <c r="AR672" s="25"/>
      <c r="AU672" s="34"/>
      <c r="AX672" s="34"/>
      <c r="AZ672" s="24"/>
      <c r="BA672" s="25"/>
      <c r="BB672" s="24"/>
      <c r="BC672" s="24"/>
      <c r="BL672" s="24"/>
      <c r="BM672" s="24"/>
      <c r="BN672" s="24"/>
      <c r="BO672" s="24"/>
      <c r="BP672" s="24"/>
      <c r="BQ672" s="24"/>
      <c r="BR672" s="24"/>
      <c r="BS672" s="24"/>
    </row>
    <row r="673" spans="8:71" s="6" customFormat="1" x14ac:dyDescent="0.2">
      <c r="H673" s="26"/>
      <c r="R673" s="24"/>
      <c r="S673" s="24"/>
      <c r="T673" s="24"/>
      <c r="U673" s="28"/>
      <c r="X673" s="26"/>
      <c r="AA673" s="26"/>
      <c r="AD673" s="26"/>
      <c r="AG673" s="28"/>
      <c r="AH673" s="26"/>
      <c r="AI673" s="26"/>
      <c r="AL673" s="25"/>
      <c r="AM673" s="24"/>
      <c r="AN673" s="24"/>
      <c r="AO673" s="25"/>
      <c r="AR673" s="25"/>
      <c r="AU673" s="34"/>
      <c r="AX673" s="34"/>
      <c r="AZ673" s="24"/>
      <c r="BA673" s="25"/>
      <c r="BB673" s="24"/>
      <c r="BC673" s="24"/>
      <c r="BL673" s="24"/>
      <c r="BM673" s="24"/>
      <c r="BN673" s="24"/>
      <c r="BO673" s="24"/>
      <c r="BP673" s="24"/>
      <c r="BQ673" s="24"/>
      <c r="BR673" s="24"/>
      <c r="BS673" s="24"/>
    </row>
    <row r="674" spans="8:71" s="6" customFormat="1" x14ac:dyDescent="0.2">
      <c r="H674" s="26"/>
      <c r="R674" s="24"/>
      <c r="S674" s="24"/>
      <c r="T674" s="24"/>
      <c r="U674" s="28"/>
      <c r="X674" s="26"/>
      <c r="AA674" s="26"/>
      <c r="AD674" s="26"/>
      <c r="AG674" s="28"/>
      <c r="AH674" s="26"/>
      <c r="AI674" s="26"/>
      <c r="AL674" s="25"/>
      <c r="AM674" s="24"/>
      <c r="AN674" s="24"/>
      <c r="AO674" s="25"/>
      <c r="AR674" s="25"/>
      <c r="AU674" s="34"/>
      <c r="AX674" s="34"/>
      <c r="AZ674" s="24"/>
      <c r="BA674" s="25"/>
      <c r="BB674" s="24"/>
      <c r="BC674" s="24"/>
      <c r="BL674" s="24"/>
      <c r="BM674" s="24"/>
      <c r="BN674" s="24"/>
      <c r="BO674" s="24"/>
      <c r="BP674" s="24"/>
      <c r="BQ674" s="24"/>
      <c r="BR674" s="24"/>
      <c r="BS674" s="24"/>
    </row>
    <row r="675" spans="8:71" s="6" customFormat="1" x14ac:dyDescent="0.2">
      <c r="H675" s="26"/>
      <c r="R675" s="24"/>
      <c r="S675" s="24"/>
      <c r="T675" s="24"/>
      <c r="U675" s="28"/>
      <c r="X675" s="26"/>
      <c r="AA675" s="26"/>
      <c r="AD675" s="26"/>
      <c r="AG675" s="28"/>
      <c r="AH675" s="26"/>
      <c r="AI675" s="26"/>
      <c r="AL675" s="25"/>
      <c r="AM675" s="24"/>
      <c r="AN675" s="24"/>
      <c r="AO675" s="25"/>
      <c r="AR675" s="25"/>
      <c r="AU675" s="34"/>
      <c r="AX675" s="34"/>
      <c r="AZ675" s="24"/>
      <c r="BA675" s="25"/>
      <c r="BB675" s="24"/>
      <c r="BC675" s="24"/>
      <c r="BL675" s="24"/>
      <c r="BM675" s="24"/>
      <c r="BN675" s="24"/>
      <c r="BO675" s="24"/>
      <c r="BP675" s="24"/>
      <c r="BQ675" s="24"/>
      <c r="BR675" s="24"/>
      <c r="BS675" s="24"/>
    </row>
    <row r="676" spans="8:71" s="6" customFormat="1" x14ac:dyDescent="0.2">
      <c r="H676" s="26"/>
      <c r="R676" s="24"/>
      <c r="S676" s="24"/>
      <c r="T676" s="24"/>
      <c r="U676" s="28"/>
      <c r="X676" s="26"/>
      <c r="AA676" s="26"/>
      <c r="AD676" s="26"/>
      <c r="AG676" s="28"/>
      <c r="AH676" s="26"/>
      <c r="AI676" s="26"/>
      <c r="AL676" s="25"/>
      <c r="AM676" s="24"/>
      <c r="AN676" s="24"/>
      <c r="AO676" s="25"/>
      <c r="AR676" s="25"/>
      <c r="AU676" s="34"/>
      <c r="AX676" s="34"/>
      <c r="AZ676" s="24"/>
      <c r="BA676" s="25"/>
      <c r="BB676" s="24"/>
      <c r="BC676" s="24"/>
      <c r="BL676" s="24"/>
      <c r="BM676" s="24"/>
      <c r="BN676" s="24"/>
      <c r="BO676" s="24"/>
      <c r="BP676" s="24"/>
      <c r="BQ676" s="24"/>
      <c r="BR676" s="24"/>
      <c r="BS676" s="24"/>
    </row>
    <row r="677" spans="8:71" s="6" customFormat="1" x14ac:dyDescent="0.2">
      <c r="H677" s="26"/>
      <c r="R677" s="24"/>
      <c r="S677" s="24"/>
      <c r="T677" s="24"/>
      <c r="U677" s="28"/>
      <c r="X677" s="26"/>
      <c r="AA677" s="26"/>
      <c r="AD677" s="26"/>
      <c r="AG677" s="28"/>
      <c r="AH677" s="26"/>
      <c r="AI677" s="26"/>
      <c r="AL677" s="25"/>
      <c r="AM677" s="24"/>
      <c r="AN677" s="24"/>
      <c r="AO677" s="25"/>
      <c r="AR677" s="25"/>
      <c r="AU677" s="34"/>
      <c r="AX677" s="34"/>
      <c r="AZ677" s="24"/>
      <c r="BA677" s="25"/>
      <c r="BB677" s="24"/>
      <c r="BC677" s="24"/>
      <c r="BL677" s="24"/>
      <c r="BM677" s="24"/>
      <c r="BN677" s="24"/>
      <c r="BO677" s="24"/>
      <c r="BP677" s="24"/>
      <c r="BQ677" s="24"/>
      <c r="BR677" s="24"/>
      <c r="BS677" s="24"/>
    </row>
    <row r="678" spans="8:71" s="6" customFormat="1" x14ac:dyDescent="0.2">
      <c r="H678" s="26"/>
      <c r="R678" s="24"/>
      <c r="S678" s="24"/>
      <c r="T678" s="24"/>
      <c r="U678" s="28"/>
      <c r="X678" s="26"/>
      <c r="AA678" s="26"/>
      <c r="AD678" s="26"/>
      <c r="AG678" s="28"/>
      <c r="AH678" s="26"/>
      <c r="AI678" s="26"/>
      <c r="AL678" s="25"/>
      <c r="AM678" s="24"/>
      <c r="AN678" s="24"/>
      <c r="AO678" s="25"/>
      <c r="AR678" s="25"/>
      <c r="AU678" s="34"/>
      <c r="AX678" s="34"/>
      <c r="AZ678" s="24"/>
      <c r="BA678" s="25"/>
      <c r="BB678" s="24"/>
      <c r="BC678" s="24"/>
      <c r="BL678" s="24"/>
      <c r="BM678" s="24"/>
      <c r="BN678" s="24"/>
      <c r="BO678" s="24"/>
      <c r="BP678" s="24"/>
      <c r="BQ678" s="24"/>
      <c r="BR678" s="24"/>
      <c r="BS678" s="24"/>
    </row>
    <row r="679" spans="8:71" s="6" customFormat="1" x14ac:dyDescent="0.2">
      <c r="H679" s="26"/>
      <c r="R679" s="24"/>
      <c r="S679" s="24"/>
      <c r="T679" s="24"/>
      <c r="U679" s="28"/>
      <c r="X679" s="26"/>
      <c r="AA679" s="26"/>
      <c r="AD679" s="26"/>
      <c r="AG679" s="28"/>
      <c r="AH679" s="26"/>
      <c r="AI679" s="26"/>
      <c r="AL679" s="25"/>
      <c r="AM679" s="24"/>
      <c r="AN679" s="24"/>
      <c r="AO679" s="25"/>
      <c r="AR679" s="25"/>
      <c r="AU679" s="34"/>
      <c r="AX679" s="34"/>
      <c r="AZ679" s="24"/>
      <c r="BA679" s="25"/>
      <c r="BB679" s="24"/>
      <c r="BC679" s="24"/>
      <c r="BL679" s="24"/>
      <c r="BM679" s="24"/>
      <c r="BN679" s="24"/>
      <c r="BO679" s="24"/>
      <c r="BP679" s="24"/>
      <c r="BQ679" s="24"/>
      <c r="BR679" s="24"/>
      <c r="BS679" s="24"/>
    </row>
    <row r="680" spans="8:71" s="6" customFormat="1" x14ac:dyDescent="0.2">
      <c r="H680" s="26"/>
      <c r="R680" s="24"/>
      <c r="S680" s="24"/>
      <c r="T680" s="24"/>
      <c r="U680" s="28"/>
      <c r="X680" s="26"/>
      <c r="AA680" s="26"/>
      <c r="AD680" s="26"/>
      <c r="AG680" s="28"/>
      <c r="AH680" s="26"/>
      <c r="AI680" s="26"/>
      <c r="AL680" s="25"/>
      <c r="AM680" s="24"/>
      <c r="AN680" s="24"/>
      <c r="AO680" s="25"/>
      <c r="AR680" s="25"/>
      <c r="AU680" s="34"/>
      <c r="AX680" s="34"/>
      <c r="AZ680" s="24"/>
      <c r="BA680" s="25"/>
      <c r="BB680" s="24"/>
      <c r="BC680" s="24"/>
      <c r="BL680" s="24"/>
      <c r="BM680" s="24"/>
      <c r="BN680" s="24"/>
      <c r="BO680" s="24"/>
      <c r="BP680" s="24"/>
      <c r="BQ680" s="24"/>
      <c r="BR680" s="24"/>
      <c r="BS680" s="24"/>
    </row>
    <row r="681" spans="8:71" s="6" customFormat="1" x14ac:dyDescent="0.2">
      <c r="H681" s="26"/>
      <c r="R681" s="24"/>
      <c r="S681" s="24"/>
      <c r="T681" s="24"/>
      <c r="U681" s="28"/>
      <c r="X681" s="26"/>
      <c r="AA681" s="26"/>
      <c r="AD681" s="26"/>
      <c r="AG681" s="28"/>
      <c r="AH681" s="26"/>
      <c r="AI681" s="26"/>
      <c r="AL681" s="25"/>
      <c r="AM681" s="24"/>
      <c r="AN681" s="24"/>
      <c r="AO681" s="25"/>
      <c r="AR681" s="25"/>
      <c r="AU681" s="34"/>
      <c r="AX681" s="34"/>
      <c r="AZ681" s="24"/>
      <c r="BA681" s="25"/>
      <c r="BB681" s="24"/>
      <c r="BC681" s="24"/>
      <c r="BL681" s="24"/>
      <c r="BM681" s="24"/>
      <c r="BN681" s="24"/>
      <c r="BO681" s="24"/>
      <c r="BP681" s="24"/>
      <c r="BQ681" s="24"/>
      <c r="BR681" s="24"/>
      <c r="BS681" s="24"/>
    </row>
    <row r="682" spans="8:71" s="6" customFormat="1" x14ac:dyDescent="0.2">
      <c r="H682" s="26"/>
      <c r="R682" s="24"/>
      <c r="S682" s="24"/>
      <c r="T682" s="24"/>
      <c r="U682" s="28"/>
      <c r="X682" s="26"/>
      <c r="AA682" s="26"/>
      <c r="AD682" s="26"/>
      <c r="AG682" s="28"/>
      <c r="AH682" s="26"/>
      <c r="AI682" s="26"/>
      <c r="AL682" s="25"/>
      <c r="AM682" s="24"/>
      <c r="AN682" s="24"/>
      <c r="AO682" s="25"/>
      <c r="AR682" s="25"/>
      <c r="AU682" s="34"/>
      <c r="AX682" s="34"/>
      <c r="AZ682" s="24"/>
      <c r="BA682" s="25"/>
      <c r="BB682" s="24"/>
      <c r="BC682" s="24"/>
      <c r="BL682" s="24"/>
      <c r="BM682" s="24"/>
      <c r="BN682" s="24"/>
      <c r="BO682" s="24"/>
      <c r="BP682" s="24"/>
      <c r="BQ682" s="24"/>
      <c r="BR682" s="24"/>
      <c r="BS682" s="24"/>
    </row>
    <row r="683" spans="8:71" s="6" customFormat="1" x14ac:dyDescent="0.2">
      <c r="H683" s="26"/>
      <c r="R683" s="24"/>
      <c r="S683" s="24"/>
      <c r="T683" s="24"/>
      <c r="U683" s="28"/>
      <c r="X683" s="26"/>
      <c r="AA683" s="26"/>
      <c r="AD683" s="26"/>
      <c r="AG683" s="28"/>
      <c r="AH683" s="26"/>
      <c r="AI683" s="26"/>
      <c r="AL683" s="25"/>
      <c r="AM683" s="24"/>
      <c r="AN683" s="24"/>
      <c r="AO683" s="25"/>
      <c r="AR683" s="25"/>
      <c r="AU683" s="34"/>
      <c r="AX683" s="34"/>
      <c r="AZ683" s="24"/>
      <c r="BA683" s="25"/>
      <c r="BB683" s="24"/>
      <c r="BC683" s="24"/>
      <c r="BL683" s="24"/>
      <c r="BM683" s="24"/>
      <c r="BN683" s="24"/>
      <c r="BO683" s="24"/>
      <c r="BP683" s="24"/>
      <c r="BQ683" s="24"/>
      <c r="BR683" s="24"/>
      <c r="BS683" s="24"/>
    </row>
    <row r="684" spans="8:71" s="6" customFormat="1" x14ac:dyDescent="0.2">
      <c r="H684" s="26"/>
      <c r="R684" s="24"/>
      <c r="S684" s="24"/>
      <c r="T684" s="24"/>
      <c r="U684" s="28"/>
      <c r="X684" s="26"/>
      <c r="AA684" s="26"/>
      <c r="AD684" s="26"/>
      <c r="AG684" s="28"/>
      <c r="AH684" s="26"/>
      <c r="AI684" s="26"/>
      <c r="AL684" s="25"/>
      <c r="AM684" s="24"/>
      <c r="AN684" s="24"/>
      <c r="AO684" s="25"/>
      <c r="AR684" s="25"/>
      <c r="AU684" s="34"/>
      <c r="AX684" s="34"/>
      <c r="AZ684" s="24"/>
      <c r="BA684" s="25"/>
      <c r="BB684" s="24"/>
      <c r="BC684" s="24"/>
      <c r="BL684" s="24"/>
      <c r="BM684" s="24"/>
      <c r="BN684" s="24"/>
      <c r="BO684" s="24"/>
      <c r="BP684" s="24"/>
      <c r="BQ684" s="24"/>
      <c r="BR684" s="24"/>
      <c r="BS684" s="24"/>
    </row>
    <row r="685" spans="8:71" s="6" customFormat="1" x14ac:dyDescent="0.2">
      <c r="H685" s="26"/>
      <c r="R685" s="24"/>
      <c r="S685" s="24"/>
      <c r="T685" s="24"/>
      <c r="U685" s="28"/>
      <c r="X685" s="26"/>
      <c r="AA685" s="26"/>
      <c r="AD685" s="26"/>
      <c r="AG685" s="28"/>
      <c r="AH685" s="26"/>
      <c r="AI685" s="26"/>
      <c r="AL685" s="25"/>
      <c r="AM685" s="24"/>
      <c r="AN685" s="24"/>
      <c r="AO685" s="25"/>
      <c r="AR685" s="25"/>
      <c r="AU685" s="34"/>
      <c r="AX685" s="34"/>
      <c r="AZ685" s="24"/>
      <c r="BA685" s="25"/>
      <c r="BB685" s="24"/>
      <c r="BC685" s="24"/>
      <c r="BL685" s="24"/>
      <c r="BM685" s="24"/>
      <c r="BN685" s="24"/>
      <c r="BO685" s="24"/>
      <c r="BP685" s="24"/>
      <c r="BQ685" s="24"/>
      <c r="BR685" s="24"/>
      <c r="BS685" s="24"/>
    </row>
    <row r="686" spans="8:71" s="6" customFormat="1" x14ac:dyDescent="0.2">
      <c r="H686" s="26"/>
      <c r="R686" s="24"/>
      <c r="S686" s="24"/>
      <c r="T686" s="24"/>
      <c r="U686" s="28"/>
      <c r="X686" s="26"/>
      <c r="AA686" s="26"/>
      <c r="AD686" s="26"/>
      <c r="AG686" s="28"/>
      <c r="AH686" s="26"/>
      <c r="AI686" s="26"/>
      <c r="AL686" s="25"/>
      <c r="AM686" s="24"/>
      <c r="AN686" s="24"/>
      <c r="AO686" s="25"/>
      <c r="AR686" s="25"/>
      <c r="AU686" s="34"/>
      <c r="AX686" s="34"/>
      <c r="AZ686" s="24"/>
      <c r="BA686" s="25"/>
      <c r="BB686" s="24"/>
      <c r="BC686" s="24"/>
      <c r="BL686" s="24"/>
      <c r="BM686" s="24"/>
      <c r="BN686" s="24"/>
      <c r="BO686" s="24"/>
      <c r="BP686" s="24"/>
      <c r="BQ686" s="24"/>
      <c r="BR686" s="24"/>
      <c r="BS686" s="24"/>
    </row>
    <row r="687" spans="8:71" s="6" customFormat="1" x14ac:dyDescent="0.2">
      <c r="H687" s="26"/>
      <c r="R687" s="24"/>
      <c r="S687" s="24"/>
      <c r="T687" s="24"/>
      <c r="U687" s="28"/>
      <c r="X687" s="26"/>
      <c r="AA687" s="26"/>
      <c r="AD687" s="26"/>
      <c r="AG687" s="28"/>
      <c r="AH687" s="26"/>
      <c r="AI687" s="26"/>
      <c r="AL687" s="25"/>
      <c r="AM687" s="24"/>
      <c r="AN687" s="24"/>
      <c r="AO687" s="25"/>
      <c r="AR687" s="25"/>
      <c r="AU687" s="34"/>
      <c r="AX687" s="34"/>
      <c r="AZ687" s="24"/>
      <c r="BA687" s="25"/>
      <c r="BB687" s="24"/>
      <c r="BC687" s="24"/>
      <c r="BL687" s="24"/>
      <c r="BM687" s="24"/>
      <c r="BN687" s="24"/>
      <c r="BO687" s="24"/>
      <c r="BP687" s="24"/>
      <c r="BQ687" s="24"/>
      <c r="BR687" s="24"/>
      <c r="BS687" s="24"/>
    </row>
    <row r="688" spans="8:71" s="6" customFormat="1" x14ac:dyDescent="0.2">
      <c r="H688" s="26"/>
      <c r="R688" s="24"/>
      <c r="S688" s="24"/>
      <c r="T688" s="24"/>
      <c r="U688" s="28"/>
      <c r="X688" s="26"/>
      <c r="AA688" s="26"/>
      <c r="AD688" s="26"/>
      <c r="AG688" s="28"/>
      <c r="AH688" s="26"/>
      <c r="AI688" s="26"/>
      <c r="AL688" s="25"/>
      <c r="AM688" s="24"/>
      <c r="AN688" s="24"/>
      <c r="AO688" s="25"/>
      <c r="AR688" s="25"/>
      <c r="AU688" s="34"/>
      <c r="AX688" s="34"/>
      <c r="AZ688" s="24"/>
      <c r="BA688" s="25"/>
      <c r="BB688" s="24"/>
      <c r="BC688" s="24"/>
      <c r="BL688" s="24"/>
      <c r="BM688" s="24"/>
      <c r="BN688" s="24"/>
      <c r="BO688" s="24"/>
      <c r="BP688" s="24"/>
      <c r="BQ688" s="24"/>
      <c r="BR688" s="24"/>
      <c r="BS688" s="24"/>
    </row>
    <row r="689" spans="8:71" s="6" customFormat="1" x14ac:dyDescent="0.2">
      <c r="H689" s="26"/>
      <c r="R689" s="24"/>
      <c r="S689" s="24"/>
      <c r="T689" s="24"/>
      <c r="U689" s="28"/>
      <c r="X689" s="26"/>
      <c r="AA689" s="26"/>
      <c r="AD689" s="26"/>
      <c r="AG689" s="28"/>
      <c r="AH689" s="26"/>
      <c r="AI689" s="26"/>
      <c r="AL689" s="25"/>
      <c r="AM689" s="24"/>
      <c r="AN689" s="24"/>
      <c r="AO689" s="25"/>
      <c r="AR689" s="25"/>
      <c r="AU689" s="34"/>
      <c r="AX689" s="34"/>
      <c r="AZ689" s="24"/>
      <c r="BA689" s="25"/>
      <c r="BB689" s="24"/>
      <c r="BC689" s="24"/>
      <c r="BL689" s="24"/>
      <c r="BM689" s="24"/>
      <c r="BN689" s="24"/>
      <c r="BO689" s="24"/>
      <c r="BP689" s="24"/>
      <c r="BQ689" s="24"/>
      <c r="BR689" s="24"/>
      <c r="BS689" s="24"/>
    </row>
    <row r="690" spans="8:71" s="6" customFormat="1" x14ac:dyDescent="0.2">
      <c r="H690" s="26"/>
      <c r="R690" s="24"/>
      <c r="S690" s="24"/>
      <c r="T690" s="24"/>
      <c r="U690" s="28"/>
      <c r="X690" s="26"/>
      <c r="AA690" s="26"/>
      <c r="AD690" s="26"/>
      <c r="AG690" s="28"/>
      <c r="AH690" s="26"/>
      <c r="AI690" s="26"/>
      <c r="AL690" s="25"/>
      <c r="AM690" s="24"/>
      <c r="AN690" s="24"/>
      <c r="AO690" s="25"/>
      <c r="AR690" s="25"/>
      <c r="AU690" s="34"/>
      <c r="AX690" s="34"/>
      <c r="AZ690" s="24"/>
      <c r="BA690" s="25"/>
      <c r="BB690" s="24"/>
      <c r="BC690" s="24"/>
      <c r="BL690" s="24"/>
      <c r="BM690" s="24"/>
      <c r="BN690" s="24"/>
      <c r="BO690" s="24"/>
      <c r="BP690" s="24"/>
      <c r="BQ690" s="24"/>
      <c r="BR690" s="24"/>
      <c r="BS690" s="24"/>
    </row>
    <row r="691" spans="8:71" s="6" customFormat="1" x14ac:dyDescent="0.2">
      <c r="H691" s="26"/>
      <c r="R691" s="24"/>
      <c r="S691" s="24"/>
      <c r="T691" s="24"/>
      <c r="U691" s="28"/>
      <c r="X691" s="26"/>
      <c r="AA691" s="26"/>
      <c r="AD691" s="26"/>
      <c r="AG691" s="28"/>
      <c r="AH691" s="26"/>
      <c r="AI691" s="26"/>
      <c r="AL691" s="25"/>
      <c r="AM691" s="24"/>
      <c r="AN691" s="24"/>
      <c r="AO691" s="25"/>
      <c r="AR691" s="25"/>
      <c r="AU691" s="34"/>
      <c r="AX691" s="34"/>
      <c r="AZ691" s="24"/>
      <c r="BA691" s="25"/>
      <c r="BB691" s="24"/>
      <c r="BC691" s="24"/>
      <c r="BL691" s="24"/>
      <c r="BM691" s="24"/>
      <c r="BN691" s="24"/>
      <c r="BO691" s="24"/>
      <c r="BP691" s="24"/>
      <c r="BQ691" s="24"/>
      <c r="BR691" s="24"/>
      <c r="BS691" s="24"/>
    </row>
    <row r="692" spans="8:71" s="6" customFormat="1" x14ac:dyDescent="0.2">
      <c r="H692" s="26"/>
      <c r="R692" s="24"/>
      <c r="S692" s="24"/>
      <c r="T692" s="24"/>
      <c r="U692" s="28"/>
      <c r="X692" s="26"/>
      <c r="AA692" s="26"/>
      <c r="AD692" s="26"/>
      <c r="AG692" s="28"/>
      <c r="AH692" s="26"/>
      <c r="AI692" s="26"/>
      <c r="AL692" s="25"/>
      <c r="AM692" s="24"/>
      <c r="AN692" s="24"/>
      <c r="AO692" s="25"/>
      <c r="AR692" s="25"/>
      <c r="AU692" s="34"/>
      <c r="AX692" s="34"/>
      <c r="AZ692" s="24"/>
      <c r="BA692" s="25"/>
      <c r="BB692" s="24"/>
      <c r="BC692" s="24"/>
      <c r="BL692" s="24"/>
      <c r="BM692" s="24"/>
      <c r="BN692" s="24"/>
      <c r="BO692" s="24"/>
      <c r="BP692" s="24"/>
      <c r="BQ692" s="24"/>
      <c r="BR692" s="24"/>
      <c r="BS692" s="24"/>
    </row>
    <row r="693" spans="8:71" s="6" customFormat="1" x14ac:dyDescent="0.2">
      <c r="H693" s="26"/>
      <c r="R693" s="24"/>
      <c r="S693" s="24"/>
      <c r="T693" s="24"/>
      <c r="U693" s="28"/>
      <c r="X693" s="26"/>
      <c r="AA693" s="26"/>
      <c r="AD693" s="26"/>
      <c r="AG693" s="28"/>
      <c r="AH693" s="26"/>
      <c r="AI693" s="26"/>
      <c r="AL693" s="25"/>
      <c r="AM693" s="24"/>
      <c r="AN693" s="24"/>
      <c r="AO693" s="25"/>
      <c r="AR693" s="25"/>
      <c r="AU693" s="34"/>
      <c r="AX693" s="34"/>
      <c r="AZ693" s="24"/>
      <c r="BA693" s="25"/>
      <c r="BB693" s="24"/>
      <c r="BC693" s="24"/>
      <c r="BL693" s="24"/>
      <c r="BM693" s="24"/>
      <c r="BN693" s="24"/>
      <c r="BO693" s="24"/>
      <c r="BP693" s="24"/>
      <c r="BQ693" s="24"/>
      <c r="BR693" s="24"/>
      <c r="BS693" s="24"/>
    </row>
    <row r="694" spans="8:71" s="6" customFormat="1" x14ac:dyDescent="0.2">
      <c r="H694" s="26"/>
      <c r="R694" s="24"/>
      <c r="S694" s="24"/>
      <c r="T694" s="24"/>
      <c r="U694" s="28"/>
      <c r="X694" s="26"/>
      <c r="AA694" s="26"/>
      <c r="AD694" s="26"/>
      <c r="AG694" s="28"/>
      <c r="AH694" s="26"/>
      <c r="AI694" s="26"/>
      <c r="AL694" s="25"/>
      <c r="AM694" s="24"/>
      <c r="AN694" s="24"/>
      <c r="AO694" s="25"/>
      <c r="AR694" s="25"/>
      <c r="AU694" s="34"/>
      <c r="AX694" s="34"/>
      <c r="AZ694" s="24"/>
      <c r="BA694" s="25"/>
      <c r="BB694" s="24"/>
      <c r="BC694" s="24"/>
      <c r="BL694" s="24"/>
      <c r="BM694" s="24"/>
      <c r="BN694" s="24"/>
      <c r="BO694" s="24"/>
      <c r="BP694" s="24"/>
      <c r="BQ694" s="24"/>
      <c r="BR694" s="24"/>
      <c r="BS694" s="24"/>
    </row>
    <row r="695" spans="8:71" s="6" customFormat="1" x14ac:dyDescent="0.2">
      <c r="H695" s="26"/>
      <c r="R695" s="24"/>
      <c r="S695" s="24"/>
      <c r="T695" s="24"/>
      <c r="U695" s="28"/>
      <c r="X695" s="26"/>
      <c r="AA695" s="26"/>
      <c r="AD695" s="26"/>
      <c r="AG695" s="28"/>
      <c r="AH695" s="26"/>
      <c r="AI695" s="26"/>
      <c r="AL695" s="25"/>
      <c r="AM695" s="24"/>
      <c r="AN695" s="24"/>
      <c r="AO695" s="25"/>
      <c r="AR695" s="25"/>
      <c r="AU695" s="34"/>
      <c r="AX695" s="34"/>
      <c r="AZ695" s="24"/>
      <c r="BA695" s="25"/>
      <c r="BB695" s="24"/>
      <c r="BC695" s="24"/>
      <c r="BL695" s="24"/>
      <c r="BM695" s="24"/>
      <c r="BN695" s="24"/>
      <c r="BO695" s="24"/>
      <c r="BP695" s="24"/>
      <c r="BQ695" s="24"/>
      <c r="BR695" s="24"/>
      <c r="BS695" s="24"/>
    </row>
    <row r="696" spans="8:71" s="6" customFormat="1" x14ac:dyDescent="0.2">
      <c r="H696" s="26"/>
      <c r="R696" s="24"/>
      <c r="S696" s="24"/>
      <c r="T696" s="24"/>
      <c r="U696" s="28"/>
      <c r="X696" s="26"/>
      <c r="AA696" s="26"/>
      <c r="AD696" s="26"/>
      <c r="AG696" s="28"/>
      <c r="AH696" s="26"/>
      <c r="AI696" s="26"/>
      <c r="AL696" s="25"/>
      <c r="AM696" s="24"/>
      <c r="AN696" s="24"/>
      <c r="AO696" s="25"/>
      <c r="AR696" s="25"/>
      <c r="AU696" s="34"/>
      <c r="AX696" s="34"/>
      <c r="AZ696" s="24"/>
      <c r="BA696" s="25"/>
      <c r="BB696" s="24"/>
      <c r="BC696" s="24"/>
      <c r="BL696" s="24"/>
      <c r="BM696" s="24"/>
      <c r="BN696" s="24"/>
      <c r="BO696" s="24"/>
      <c r="BP696" s="24"/>
      <c r="BQ696" s="24"/>
      <c r="BR696" s="24"/>
      <c r="BS696" s="24"/>
    </row>
    <row r="697" spans="8:71" s="6" customFormat="1" x14ac:dyDescent="0.2">
      <c r="H697" s="26"/>
      <c r="R697" s="24"/>
      <c r="S697" s="24"/>
      <c r="T697" s="24"/>
      <c r="U697" s="28"/>
      <c r="X697" s="26"/>
      <c r="AA697" s="26"/>
      <c r="AD697" s="26"/>
      <c r="AG697" s="28"/>
      <c r="AH697" s="26"/>
      <c r="AI697" s="26"/>
      <c r="AL697" s="25"/>
      <c r="AM697" s="24"/>
      <c r="AN697" s="24"/>
      <c r="AO697" s="25"/>
      <c r="AR697" s="25"/>
      <c r="AU697" s="34"/>
      <c r="AX697" s="34"/>
      <c r="AZ697" s="24"/>
      <c r="BA697" s="25"/>
      <c r="BB697" s="24"/>
      <c r="BC697" s="24"/>
      <c r="BL697" s="24"/>
      <c r="BM697" s="24"/>
      <c r="BN697" s="24"/>
      <c r="BO697" s="24"/>
      <c r="BP697" s="24"/>
      <c r="BQ697" s="24"/>
      <c r="BR697" s="24"/>
      <c r="BS697" s="24"/>
    </row>
    <row r="698" spans="8:71" s="6" customFormat="1" x14ac:dyDescent="0.2">
      <c r="H698" s="26"/>
      <c r="R698" s="24"/>
      <c r="S698" s="24"/>
      <c r="T698" s="24"/>
      <c r="U698" s="28"/>
      <c r="X698" s="26"/>
      <c r="AA698" s="26"/>
      <c r="AD698" s="26"/>
      <c r="AG698" s="28"/>
      <c r="AH698" s="26"/>
      <c r="AI698" s="26"/>
      <c r="AL698" s="25"/>
      <c r="AM698" s="24"/>
      <c r="AN698" s="24"/>
      <c r="AO698" s="25"/>
      <c r="AR698" s="25"/>
      <c r="AU698" s="34"/>
      <c r="AX698" s="34"/>
      <c r="AZ698" s="24"/>
      <c r="BA698" s="25"/>
      <c r="BB698" s="24"/>
      <c r="BC698" s="24"/>
      <c r="BL698" s="24"/>
      <c r="BM698" s="24"/>
      <c r="BN698" s="24"/>
      <c r="BO698" s="24"/>
      <c r="BP698" s="24"/>
      <c r="BQ698" s="24"/>
      <c r="BR698" s="24"/>
      <c r="BS698" s="24"/>
    </row>
    <row r="699" spans="8:71" s="6" customFormat="1" x14ac:dyDescent="0.2">
      <c r="H699" s="26"/>
      <c r="R699" s="24"/>
      <c r="S699" s="24"/>
      <c r="T699" s="24"/>
      <c r="U699" s="28"/>
      <c r="X699" s="26"/>
      <c r="AA699" s="26"/>
      <c r="AD699" s="26"/>
      <c r="AG699" s="28"/>
      <c r="AH699" s="26"/>
      <c r="AI699" s="26"/>
      <c r="AL699" s="25"/>
      <c r="AM699" s="24"/>
      <c r="AN699" s="24"/>
      <c r="AO699" s="25"/>
      <c r="AR699" s="25"/>
      <c r="AU699" s="34"/>
      <c r="AX699" s="34"/>
      <c r="AZ699" s="24"/>
      <c r="BA699" s="25"/>
      <c r="BB699" s="24"/>
      <c r="BC699" s="24"/>
      <c r="BL699" s="24"/>
      <c r="BM699" s="24"/>
      <c r="BN699" s="24"/>
      <c r="BO699" s="24"/>
      <c r="BP699" s="24"/>
      <c r="BQ699" s="24"/>
      <c r="BR699" s="24"/>
      <c r="BS699" s="24"/>
    </row>
    <row r="700" spans="8:71" s="6" customFormat="1" x14ac:dyDescent="0.2">
      <c r="H700" s="26"/>
      <c r="R700" s="24"/>
      <c r="S700" s="24"/>
      <c r="T700" s="24"/>
      <c r="U700" s="28"/>
      <c r="X700" s="26"/>
      <c r="AA700" s="26"/>
      <c r="AD700" s="26"/>
      <c r="AG700" s="28"/>
      <c r="AH700" s="26"/>
      <c r="AI700" s="26"/>
      <c r="AL700" s="25"/>
      <c r="AM700" s="24"/>
      <c r="AN700" s="24"/>
      <c r="AO700" s="25"/>
      <c r="AR700" s="25"/>
      <c r="AU700" s="34"/>
      <c r="AX700" s="34"/>
      <c r="AZ700" s="24"/>
      <c r="BA700" s="25"/>
      <c r="BB700" s="24"/>
      <c r="BC700" s="24"/>
      <c r="BL700" s="24"/>
      <c r="BM700" s="24"/>
      <c r="BN700" s="24"/>
      <c r="BO700" s="24"/>
      <c r="BP700" s="24"/>
      <c r="BQ700" s="24"/>
      <c r="BR700" s="24"/>
      <c r="BS700" s="24"/>
    </row>
    <row r="701" spans="8:71" s="6" customFormat="1" x14ac:dyDescent="0.2">
      <c r="H701" s="26"/>
      <c r="R701" s="24"/>
      <c r="S701" s="24"/>
      <c r="T701" s="24"/>
      <c r="U701" s="28"/>
      <c r="X701" s="26"/>
      <c r="AA701" s="26"/>
      <c r="AD701" s="26"/>
      <c r="AG701" s="28"/>
      <c r="AH701" s="26"/>
      <c r="AI701" s="26"/>
      <c r="AL701" s="25"/>
      <c r="AM701" s="24"/>
      <c r="AN701" s="24"/>
      <c r="AO701" s="25"/>
      <c r="AR701" s="25"/>
      <c r="AU701" s="34"/>
      <c r="AX701" s="34"/>
      <c r="AZ701" s="24"/>
      <c r="BA701" s="25"/>
      <c r="BB701" s="24"/>
      <c r="BC701" s="24"/>
      <c r="BL701" s="24"/>
      <c r="BM701" s="24"/>
      <c r="BN701" s="24"/>
      <c r="BO701" s="24"/>
      <c r="BP701" s="24"/>
      <c r="BQ701" s="24"/>
      <c r="BR701" s="24"/>
      <c r="BS701" s="24"/>
    </row>
    <row r="702" spans="8:71" s="6" customFormat="1" x14ac:dyDescent="0.2">
      <c r="H702" s="26"/>
      <c r="R702" s="24"/>
      <c r="S702" s="24"/>
      <c r="T702" s="24"/>
      <c r="U702" s="28"/>
      <c r="X702" s="26"/>
      <c r="AA702" s="26"/>
      <c r="AD702" s="26"/>
      <c r="AG702" s="28"/>
      <c r="AH702" s="26"/>
      <c r="AI702" s="26"/>
      <c r="AL702" s="25"/>
      <c r="AM702" s="24"/>
      <c r="AN702" s="24"/>
      <c r="AO702" s="25"/>
      <c r="AR702" s="25"/>
      <c r="AU702" s="34"/>
      <c r="AX702" s="34"/>
      <c r="AZ702" s="24"/>
      <c r="BA702" s="25"/>
      <c r="BB702" s="24"/>
      <c r="BC702" s="24"/>
      <c r="BL702" s="24"/>
      <c r="BM702" s="24"/>
      <c r="BN702" s="24"/>
      <c r="BO702" s="24"/>
      <c r="BP702" s="24"/>
      <c r="BQ702" s="24"/>
      <c r="BR702" s="24"/>
      <c r="BS702" s="24"/>
    </row>
    <row r="703" spans="8:71" s="6" customFormat="1" x14ac:dyDescent="0.2">
      <c r="H703" s="26"/>
      <c r="R703" s="24"/>
      <c r="S703" s="24"/>
      <c r="T703" s="24"/>
      <c r="U703" s="28"/>
      <c r="X703" s="26"/>
      <c r="AA703" s="26"/>
      <c r="AD703" s="26"/>
      <c r="AG703" s="28"/>
      <c r="AH703" s="26"/>
      <c r="AI703" s="26"/>
      <c r="AL703" s="25"/>
      <c r="AM703" s="24"/>
      <c r="AN703" s="24"/>
      <c r="AO703" s="25"/>
      <c r="AR703" s="25"/>
      <c r="AU703" s="34"/>
      <c r="AX703" s="34"/>
      <c r="AZ703" s="24"/>
      <c r="BA703" s="25"/>
      <c r="BB703" s="24"/>
      <c r="BC703" s="24"/>
      <c r="BL703" s="24"/>
      <c r="BM703" s="24"/>
      <c r="BN703" s="24"/>
      <c r="BO703" s="24"/>
      <c r="BP703" s="24"/>
      <c r="BQ703" s="24"/>
      <c r="BR703" s="24"/>
      <c r="BS703" s="24"/>
    </row>
    <row r="704" spans="8:71" s="6" customFormat="1" x14ac:dyDescent="0.2">
      <c r="H704" s="26"/>
      <c r="R704" s="24"/>
      <c r="S704" s="24"/>
      <c r="T704" s="24"/>
      <c r="U704" s="28"/>
      <c r="X704" s="26"/>
      <c r="AA704" s="26"/>
      <c r="AD704" s="26"/>
      <c r="AG704" s="28"/>
      <c r="AH704" s="26"/>
      <c r="AI704" s="26"/>
      <c r="AL704" s="25"/>
      <c r="AM704" s="24"/>
      <c r="AN704" s="24"/>
      <c r="AO704" s="25"/>
      <c r="AR704" s="25"/>
      <c r="AU704" s="34"/>
      <c r="AX704" s="34"/>
      <c r="AZ704" s="24"/>
      <c r="BA704" s="25"/>
      <c r="BB704" s="24"/>
      <c r="BC704" s="24"/>
      <c r="BL704" s="24"/>
      <c r="BM704" s="24"/>
      <c r="BN704" s="24"/>
      <c r="BO704" s="24"/>
      <c r="BP704" s="24"/>
      <c r="BQ704" s="24"/>
      <c r="BR704" s="24"/>
      <c r="BS704" s="24"/>
    </row>
    <row r="705" spans="8:71" s="6" customFormat="1" x14ac:dyDescent="0.2">
      <c r="H705" s="26"/>
      <c r="R705" s="24"/>
      <c r="S705" s="24"/>
      <c r="T705" s="24"/>
      <c r="U705" s="28"/>
      <c r="X705" s="26"/>
      <c r="AA705" s="26"/>
      <c r="AD705" s="26"/>
      <c r="AG705" s="28"/>
      <c r="AH705" s="26"/>
      <c r="AI705" s="26"/>
      <c r="AL705" s="25"/>
      <c r="AM705" s="24"/>
      <c r="AN705" s="24"/>
      <c r="AO705" s="25"/>
      <c r="AR705" s="25"/>
      <c r="AU705" s="34"/>
      <c r="AX705" s="34"/>
      <c r="AZ705" s="24"/>
      <c r="BA705" s="25"/>
      <c r="BB705" s="24"/>
      <c r="BC705" s="24"/>
      <c r="BL705" s="24"/>
      <c r="BM705" s="24"/>
      <c r="BN705" s="24"/>
      <c r="BO705" s="24"/>
      <c r="BP705" s="24"/>
      <c r="BQ705" s="24"/>
      <c r="BR705" s="24"/>
      <c r="BS705" s="24"/>
    </row>
    <row r="706" spans="8:71" s="6" customFormat="1" x14ac:dyDescent="0.2">
      <c r="H706" s="26"/>
      <c r="R706" s="24"/>
      <c r="S706" s="24"/>
      <c r="T706" s="24"/>
      <c r="U706" s="28"/>
      <c r="X706" s="26"/>
      <c r="AA706" s="26"/>
      <c r="AD706" s="26"/>
      <c r="AG706" s="28"/>
      <c r="AH706" s="26"/>
      <c r="AI706" s="26"/>
      <c r="AL706" s="25"/>
      <c r="AM706" s="24"/>
      <c r="AN706" s="24"/>
      <c r="AO706" s="25"/>
      <c r="AR706" s="25"/>
      <c r="AU706" s="34"/>
      <c r="AX706" s="34"/>
      <c r="AZ706" s="24"/>
      <c r="BA706" s="25"/>
      <c r="BB706" s="24"/>
      <c r="BC706" s="24"/>
      <c r="BL706" s="24"/>
      <c r="BM706" s="24"/>
      <c r="BN706" s="24"/>
      <c r="BO706" s="24"/>
      <c r="BP706" s="24"/>
      <c r="BQ706" s="24"/>
      <c r="BR706" s="24"/>
      <c r="BS706" s="24"/>
    </row>
    <row r="707" spans="8:71" s="6" customFormat="1" x14ac:dyDescent="0.2">
      <c r="H707" s="26"/>
      <c r="R707" s="24"/>
      <c r="S707" s="24"/>
      <c r="T707" s="24"/>
      <c r="U707" s="28"/>
      <c r="X707" s="26"/>
      <c r="AA707" s="26"/>
      <c r="AD707" s="26"/>
      <c r="AG707" s="28"/>
      <c r="AH707" s="26"/>
      <c r="AI707" s="26"/>
      <c r="AL707" s="25"/>
      <c r="AM707" s="24"/>
      <c r="AN707" s="24"/>
      <c r="AO707" s="25"/>
      <c r="AR707" s="25"/>
      <c r="AU707" s="34"/>
      <c r="AX707" s="34"/>
      <c r="AZ707" s="24"/>
      <c r="BA707" s="25"/>
      <c r="BB707" s="24"/>
      <c r="BC707" s="24"/>
      <c r="BL707" s="24"/>
      <c r="BM707" s="24"/>
      <c r="BN707" s="24"/>
      <c r="BO707" s="24"/>
      <c r="BP707" s="24"/>
      <c r="BQ707" s="24"/>
      <c r="BR707" s="24"/>
      <c r="BS707" s="24"/>
    </row>
    <row r="708" spans="8:71" s="6" customFormat="1" x14ac:dyDescent="0.2">
      <c r="H708" s="26"/>
      <c r="R708" s="24"/>
      <c r="S708" s="24"/>
      <c r="T708" s="24"/>
      <c r="U708" s="28"/>
      <c r="X708" s="26"/>
      <c r="AA708" s="26"/>
      <c r="AD708" s="26"/>
      <c r="AG708" s="28"/>
      <c r="AH708" s="26"/>
      <c r="AI708" s="26"/>
      <c r="AL708" s="25"/>
      <c r="AM708" s="24"/>
      <c r="AN708" s="24"/>
      <c r="AO708" s="25"/>
      <c r="AR708" s="25"/>
      <c r="AU708" s="34"/>
      <c r="AX708" s="34"/>
      <c r="AZ708" s="24"/>
      <c r="BA708" s="25"/>
      <c r="BB708" s="24"/>
      <c r="BC708" s="24"/>
      <c r="BL708" s="24"/>
      <c r="BM708" s="24"/>
      <c r="BN708" s="24"/>
      <c r="BO708" s="24"/>
      <c r="BP708" s="24"/>
      <c r="BQ708" s="24"/>
      <c r="BR708" s="24"/>
      <c r="BS708" s="24"/>
    </row>
    <row r="709" spans="8:71" s="6" customFormat="1" x14ac:dyDescent="0.2">
      <c r="H709" s="26"/>
      <c r="R709" s="24"/>
      <c r="S709" s="24"/>
      <c r="T709" s="24"/>
      <c r="U709" s="28"/>
      <c r="X709" s="26"/>
      <c r="AA709" s="26"/>
      <c r="AD709" s="26"/>
      <c r="AG709" s="28"/>
      <c r="AH709" s="26"/>
      <c r="AI709" s="26"/>
      <c r="AL709" s="25"/>
      <c r="AM709" s="24"/>
      <c r="AN709" s="24"/>
      <c r="AO709" s="25"/>
      <c r="AR709" s="25"/>
      <c r="AU709" s="34"/>
      <c r="AX709" s="34"/>
      <c r="AZ709" s="24"/>
      <c r="BA709" s="25"/>
      <c r="BB709" s="24"/>
      <c r="BC709" s="24"/>
      <c r="BL709" s="24"/>
      <c r="BM709" s="24"/>
      <c r="BN709" s="24"/>
      <c r="BO709" s="24"/>
      <c r="BP709" s="24"/>
      <c r="BQ709" s="24"/>
      <c r="BR709" s="24"/>
      <c r="BS709" s="24"/>
    </row>
    <row r="710" spans="8:71" s="6" customFormat="1" x14ac:dyDescent="0.2">
      <c r="H710" s="26"/>
      <c r="R710" s="24"/>
      <c r="S710" s="24"/>
      <c r="T710" s="24"/>
      <c r="U710" s="28"/>
      <c r="X710" s="26"/>
      <c r="AA710" s="26"/>
      <c r="AD710" s="26"/>
      <c r="AG710" s="28"/>
      <c r="AH710" s="26"/>
      <c r="AI710" s="26"/>
      <c r="AL710" s="25"/>
      <c r="AM710" s="24"/>
      <c r="AN710" s="24"/>
      <c r="AO710" s="25"/>
      <c r="AR710" s="25"/>
      <c r="AU710" s="34"/>
      <c r="AX710" s="34"/>
      <c r="AZ710" s="24"/>
      <c r="BA710" s="25"/>
      <c r="BB710" s="24"/>
      <c r="BC710" s="24"/>
      <c r="BL710" s="24"/>
      <c r="BM710" s="24"/>
      <c r="BN710" s="24"/>
      <c r="BO710" s="24"/>
      <c r="BP710" s="24"/>
      <c r="BQ710" s="24"/>
      <c r="BR710" s="24"/>
      <c r="BS710" s="24"/>
    </row>
    <row r="711" spans="8:71" s="6" customFormat="1" x14ac:dyDescent="0.2">
      <c r="H711" s="26"/>
      <c r="R711" s="24"/>
      <c r="S711" s="24"/>
      <c r="T711" s="24"/>
      <c r="U711" s="28"/>
      <c r="X711" s="26"/>
      <c r="AA711" s="26"/>
      <c r="AD711" s="26"/>
      <c r="AG711" s="28"/>
      <c r="AH711" s="26"/>
      <c r="AI711" s="26"/>
      <c r="AL711" s="25"/>
      <c r="AM711" s="24"/>
      <c r="AN711" s="24"/>
      <c r="AO711" s="25"/>
      <c r="AR711" s="25"/>
      <c r="AU711" s="34"/>
      <c r="AX711" s="34"/>
      <c r="AZ711" s="24"/>
      <c r="BA711" s="25"/>
      <c r="BB711" s="24"/>
      <c r="BC711" s="24"/>
      <c r="BL711" s="24"/>
      <c r="BM711" s="24"/>
      <c r="BN711" s="24"/>
      <c r="BO711" s="24"/>
      <c r="BP711" s="24"/>
      <c r="BQ711" s="24"/>
      <c r="BR711" s="24"/>
      <c r="BS711" s="24"/>
    </row>
    <row r="712" spans="8:71" s="6" customFormat="1" x14ac:dyDescent="0.2">
      <c r="H712" s="26"/>
      <c r="R712" s="24"/>
      <c r="S712" s="24"/>
      <c r="T712" s="24"/>
      <c r="U712" s="28"/>
      <c r="X712" s="26"/>
      <c r="AA712" s="26"/>
      <c r="AD712" s="26"/>
      <c r="AG712" s="28"/>
      <c r="AH712" s="26"/>
      <c r="AI712" s="26"/>
      <c r="AL712" s="25"/>
      <c r="AM712" s="24"/>
      <c r="AN712" s="24"/>
      <c r="AO712" s="25"/>
      <c r="AR712" s="25"/>
      <c r="AU712" s="34"/>
      <c r="AX712" s="34"/>
      <c r="AZ712" s="24"/>
      <c r="BA712" s="25"/>
      <c r="BB712" s="24"/>
      <c r="BC712" s="24"/>
      <c r="BL712" s="24"/>
      <c r="BM712" s="24"/>
      <c r="BN712" s="24"/>
      <c r="BO712" s="24"/>
      <c r="BP712" s="24"/>
      <c r="BQ712" s="24"/>
      <c r="BR712" s="24"/>
      <c r="BS712" s="24"/>
    </row>
    <row r="713" spans="8:71" s="6" customFormat="1" x14ac:dyDescent="0.2">
      <c r="H713" s="26"/>
      <c r="R713" s="24"/>
      <c r="S713" s="24"/>
      <c r="T713" s="24"/>
      <c r="U713" s="28"/>
      <c r="X713" s="26"/>
      <c r="AA713" s="26"/>
      <c r="AD713" s="26"/>
      <c r="AG713" s="28"/>
      <c r="AH713" s="26"/>
      <c r="AI713" s="26"/>
      <c r="AL713" s="25"/>
      <c r="AM713" s="24"/>
      <c r="AN713" s="24"/>
      <c r="AO713" s="25"/>
      <c r="AR713" s="25"/>
      <c r="AU713" s="34"/>
      <c r="AX713" s="34"/>
      <c r="AZ713" s="24"/>
      <c r="BA713" s="25"/>
      <c r="BB713" s="24"/>
      <c r="BC713" s="24"/>
      <c r="BL713" s="24"/>
      <c r="BM713" s="24"/>
      <c r="BN713" s="24"/>
      <c r="BO713" s="24"/>
      <c r="BP713" s="24"/>
      <c r="BQ713" s="24"/>
      <c r="BR713" s="24"/>
      <c r="BS713" s="24"/>
    </row>
    <row r="714" spans="8:71" s="6" customFormat="1" x14ac:dyDescent="0.2">
      <c r="H714" s="26"/>
      <c r="R714" s="24"/>
      <c r="S714" s="24"/>
      <c r="T714" s="24"/>
      <c r="U714" s="28"/>
      <c r="X714" s="26"/>
      <c r="AA714" s="26"/>
      <c r="AD714" s="26"/>
      <c r="AG714" s="28"/>
      <c r="AH714" s="26"/>
      <c r="AI714" s="26"/>
      <c r="AL714" s="25"/>
      <c r="AM714" s="24"/>
      <c r="AN714" s="24"/>
      <c r="AO714" s="25"/>
      <c r="AR714" s="25"/>
      <c r="AU714" s="34"/>
      <c r="AX714" s="34"/>
      <c r="AZ714" s="24"/>
      <c r="BA714" s="25"/>
      <c r="BB714" s="24"/>
      <c r="BC714" s="24"/>
      <c r="BL714" s="24"/>
      <c r="BM714" s="24"/>
      <c r="BN714" s="24"/>
      <c r="BO714" s="24"/>
      <c r="BP714" s="24"/>
      <c r="BQ714" s="24"/>
      <c r="BR714" s="24"/>
      <c r="BS714" s="24"/>
    </row>
    <row r="715" spans="8:71" s="6" customFormat="1" x14ac:dyDescent="0.2">
      <c r="H715" s="26"/>
      <c r="R715" s="24"/>
      <c r="S715" s="24"/>
      <c r="T715" s="24"/>
      <c r="U715" s="28"/>
      <c r="X715" s="26"/>
      <c r="AA715" s="26"/>
      <c r="AD715" s="26"/>
      <c r="AG715" s="28"/>
      <c r="AH715" s="26"/>
      <c r="AI715" s="26"/>
      <c r="AL715" s="25"/>
      <c r="AM715" s="24"/>
      <c r="AN715" s="24"/>
      <c r="AO715" s="25"/>
      <c r="AR715" s="25"/>
      <c r="AU715" s="34"/>
      <c r="AX715" s="34"/>
      <c r="AZ715" s="24"/>
      <c r="BA715" s="25"/>
      <c r="BB715" s="24"/>
      <c r="BC715" s="24"/>
      <c r="BL715" s="24"/>
      <c r="BM715" s="24"/>
      <c r="BN715" s="24"/>
      <c r="BO715" s="24"/>
      <c r="BP715" s="24"/>
      <c r="BQ715" s="24"/>
      <c r="BR715" s="24"/>
      <c r="BS715" s="24"/>
    </row>
    <row r="716" spans="8:71" s="6" customFormat="1" x14ac:dyDescent="0.2">
      <c r="H716" s="26"/>
      <c r="R716" s="24"/>
      <c r="S716" s="24"/>
      <c r="T716" s="24"/>
      <c r="U716" s="28"/>
      <c r="X716" s="26"/>
      <c r="AA716" s="26"/>
      <c r="AD716" s="26"/>
      <c r="AG716" s="28"/>
      <c r="AH716" s="26"/>
      <c r="AI716" s="26"/>
      <c r="AL716" s="25"/>
      <c r="AM716" s="24"/>
      <c r="AN716" s="24"/>
      <c r="AO716" s="25"/>
      <c r="AR716" s="25"/>
      <c r="AU716" s="34"/>
      <c r="AX716" s="34"/>
      <c r="AZ716" s="24"/>
      <c r="BA716" s="25"/>
      <c r="BB716" s="24"/>
      <c r="BC716" s="24"/>
      <c r="BL716" s="24"/>
      <c r="BM716" s="24"/>
      <c r="BN716" s="24"/>
      <c r="BO716" s="24"/>
      <c r="BP716" s="24"/>
      <c r="BQ716" s="24"/>
      <c r="BR716" s="24"/>
      <c r="BS716" s="24"/>
    </row>
    <row r="717" spans="8:71" s="6" customFormat="1" x14ac:dyDescent="0.2">
      <c r="H717" s="26"/>
      <c r="R717" s="24"/>
      <c r="S717" s="24"/>
      <c r="T717" s="24"/>
      <c r="U717" s="28"/>
      <c r="X717" s="26"/>
      <c r="AA717" s="26"/>
      <c r="AD717" s="26"/>
      <c r="AG717" s="28"/>
      <c r="AH717" s="26"/>
      <c r="AI717" s="26"/>
      <c r="AL717" s="25"/>
      <c r="AM717" s="24"/>
      <c r="AN717" s="24"/>
      <c r="AO717" s="25"/>
      <c r="AR717" s="25"/>
      <c r="AU717" s="34"/>
      <c r="AX717" s="34"/>
      <c r="AZ717" s="24"/>
      <c r="BA717" s="25"/>
      <c r="BB717" s="24"/>
      <c r="BC717" s="24"/>
      <c r="BL717" s="24"/>
      <c r="BM717" s="24"/>
      <c r="BN717" s="24"/>
      <c r="BO717" s="24"/>
      <c r="BP717" s="24"/>
      <c r="BQ717" s="24"/>
      <c r="BR717" s="24"/>
      <c r="BS717" s="24"/>
    </row>
    <row r="718" spans="8:71" s="6" customFormat="1" x14ac:dyDescent="0.2">
      <c r="H718" s="26"/>
      <c r="R718" s="24"/>
      <c r="S718" s="24"/>
      <c r="T718" s="24"/>
      <c r="U718" s="28"/>
      <c r="X718" s="26"/>
      <c r="AA718" s="26"/>
      <c r="AD718" s="26"/>
      <c r="AG718" s="28"/>
      <c r="AH718" s="26"/>
      <c r="AI718" s="26"/>
      <c r="AL718" s="25"/>
      <c r="AM718" s="24"/>
      <c r="AN718" s="24"/>
      <c r="AO718" s="25"/>
      <c r="AR718" s="25"/>
      <c r="AU718" s="34"/>
      <c r="AX718" s="34"/>
      <c r="AZ718" s="24"/>
      <c r="BA718" s="25"/>
      <c r="BB718" s="24"/>
      <c r="BC718" s="24"/>
      <c r="BL718" s="24"/>
      <c r="BM718" s="24"/>
      <c r="BN718" s="24"/>
      <c r="BO718" s="24"/>
      <c r="BP718" s="24"/>
      <c r="BQ718" s="24"/>
      <c r="BR718" s="24"/>
      <c r="BS718" s="24"/>
    </row>
    <row r="719" spans="8:71" s="6" customFormat="1" x14ac:dyDescent="0.2">
      <c r="H719" s="26"/>
      <c r="R719" s="24"/>
      <c r="S719" s="24"/>
      <c r="T719" s="24"/>
      <c r="U719" s="28"/>
      <c r="X719" s="26"/>
      <c r="AA719" s="26"/>
      <c r="AD719" s="26"/>
      <c r="AG719" s="28"/>
      <c r="AH719" s="26"/>
      <c r="AI719" s="26"/>
      <c r="AL719" s="25"/>
      <c r="AM719" s="24"/>
      <c r="AN719" s="24"/>
      <c r="AO719" s="25"/>
      <c r="AR719" s="25"/>
      <c r="AU719" s="34"/>
      <c r="AX719" s="34"/>
      <c r="AZ719" s="24"/>
      <c r="BA719" s="25"/>
      <c r="BB719" s="24"/>
      <c r="BC719" s="24"/>
      <c r="BL719" s="24"/>
      <c r="BM719" s="24"/>
      <c r="BN719" s="24"/>
      <c r="BO719" s="24"/>
      <c r="BP719" s="24"/>
      <c r="BQ719" s="24"/>
      <c r="BR719" s="24"/>
      <c r="BS719" s="24"/>
    </row>
    <row r="720" spans="8:71" s="6" customFormat="1" x14ac:dyDescent="0.2">
      <c r="H720" s="26"/>
      <c r="R720" s="24"/>
      <c r="S720" s="24"/>
      <c r="T720" s="24"/>
      <c r="U720" s="28"/>
      <c r="X720" s="26"/>
      <c r="AA720" s="26"/>
      <c r="AD720" s="26"/>
      <c r="AG720" s="28"/>
      <c r="AH720" s="26"/>
      <c r="AI720" s="26"/>
      <c r="AL720" s="25"/>
      <c r="AM720" s="24"/>
      <c r="AN720" s="24"/>
      <c r="AO720" s="25"/>
      <c r="AR720" s="25"/>
      <c r="AU720" s="34"/>
      <c r="AX720" s="34"/>
      <c r="AZ720" s="24"/>
      <c r="BA720" s="25"/>
      <c r="BB720" s="24"/>
      <c r="BC720" s="24"/>
      <c r="BL720" s="24"/>
      <c r="BM720" s="24"/>
      <c r="BN720" s="24"/>
      <c r="BO720" s="24"/>
      <c r="BP720" s="24"/>
      <c r="BQ720" s="24"/>
      <c r="BR720" s="24"/>
      <c r="BS720" s="24"/>
    </row>
    <row r="721" spans="8:71" s="6" customFormat="1" x14ac:dyDescent="0.2">
      <c r="H721" s="26"/>
      <c r="R721" s="24"/>
      <c r="S721" s="24"/>
      <c r="T721" s="24"/>
      <c r="U721" s="28"/>
      <c r="X721" s="26"/>
      <c r="AA721" s="26"/>
      <c r="AD721" s="26"/>
      <c r="AG721" s="28"/>
      <c r="AH721" s="26"/>
      <c r="AI721" s="26"/>
      <c r="AL721" s="25"/>
      <c r="AM721" s="24"/>
      <c r="AN721" s="24"/>
      <c r="AO721" s="25"/>
      <c r="AR721" s="25"/>
      <c r="AU721" s="34"/>
      <c r="AX721" s="34"/>
      <c r="AZ721" s="24"/>
      <c r="BA721" s="25"/>
      <c r="BB721" s="24"/>
      <c r="BC721" s="24"/>
      <c r="BL721" s="24"/>
      <c r="BM721" s="24"/>
      <c r="BN721" s="24"/>
      <c r="BO721" s="24"/>
      <c r="BP721" s="24"/>
      <c r="BQ721" s="24"/>
      <c r="BR721" s="24"/>
      <c r="BS721" s="24"/>
    </row>
    <row r="722" spans="8:71" s="6" customFormat="1" x14ac:dyDescent="0.2">
      <c r="H722" s="26"/>
      <c r="R722" s="24"/>
      <c r="S722" s="24"/>
      <c r="T722" s="24"/>
      <c r="U722" s="28"/>
      <c r="X722" s="26"/>
      <c r="AA722" s="26"/>
      <c r="AD722" s="26"/>
      <c r="AG722" s="28"/>
      <c r="AH722" s="26"/>
      <c r="AI722" s="26"/>
      <c r="AL722" s="25"/>
      <c r="AM722" s="24"/>
      <c r="AN722" s="24"/>
      <c r="AO722" s="25"/>
      <c r="AR722" s="25"/>
      <c r="AU722" s="34"/>
      <c r="AX722" s="34"/>
      <c r="AZ722" s="24"/>
      <c r="BA722" s="25"/>
      <c r="BB722" s="24"/>
      <c r="BC722" s="24"/>
      <c r="BL722" s="24"/>
      <c r="BM722" s="24"/>
      <c r="BN722" s="24"/>
      <c r="BO722" s="24"/>
      <c r="BP722" s="24"/>
      <c r="BQ722" s="24"/>
      <c r="BR722" s="24"/>
      <c r="BS722" s="24"/>
    </row>
    <row r="723" spans="8:71" s="6" customFormat="1" x14ac:dyDescent="0.2">
      <c r="H723" s="26"/>
      <c r="R723" s="24"/>
      <c r="S723" s="24"/>
      <c r="T723" s="24"/>
      <c r="U723" s="28"/>
      <c r="X723" s="26"/>
      <c r="AA723" s="26"/>
      <c r="AD723" s="26"/>
      <c r="AG723" s="28"/>
      <c r="AH723" s="26"/>
      <c r="AI723" s="26"/>
      <c r="AL723" s="25"/>
      <c r="AM723" s="24"/>
      <c r="AN723" s="24"/>
      <c r="AO723" s="25"/>
      <c r="AR723" s="25"/>
      <c r="AU723" s="34"/>
      <c r="AX723" s="34"/>
      <c r="AZ723" s="24"/>
      <c r="BA723" s="25"/>
      <c r="BB723" s="24"/>
      <c r="BC723" s="24"/>
      <c r="BL723" s="24"/>
      <c r="BM723" s="24"/>
      <c r="BN723" s="24"/>
      <c r="BO723" s="24"/>
      <c r="BP723" s="24"/>
      <c r="BQ723" s="24"/>
      <c r="BR723" s="24"/>
      <c r="BS723" s="24"/>
    </row>
    <row r="724" spans="8:71" s="6" customFormat="1" x14ac:dyDescent="0.2">
      <c r="H724" s="26"/>
      <c r="R724" s="24"/>
      <c r="S724" s="24"/>
      <c r="T724" s="24"/>
      <c r="U724" s="28"/>
      <c r="X724" s="26"/>
      <c r="AA724" s="26"/>
      <c r="AD724" s="26"/>
      <c r="AG724" s="28"/>
      <c r="AH724" s="26"/>
      <c r="AI724" s="26"/>
      <c r="AL724" s="25"/>
      <c r="AM724" s="24"/>
      <c r="AN724" s="24"/>
      <c r="AO724" s="25"/>
      <c r="AR724" s="25"/>
      <c r="AU724" s="34"/>
      <c r="AX724" s="34"/>
      <c r="AZ724" s="24"/>
      <c r="BA724" s="25"/>
      <c r="BB724" s="24"/>
      <c r="BC724" s="24"/>
      <c r="BL724" s="24"/>
      <c r="BM724" s="24"/>
      <c r="BN724" s="24"/>
      <c r="BO724" s="24"/>
      <c r="BP724" s="24"/>
      <c r="BQ724" s="24"/>
      <c r="BR724" s="24"/>
      <c r="BS724" s="24"/>
    </row>
    <row r="725" spans="8:71" s="6" customFormat="1" x14ac:dyDescent="0.2">
      <c r="H725" s="26"/>
      <c r="R725" s="24"/>
      <c r="S725" s="24"/>
      <c r="T725" s="24"/>
      <c r="U725" s="28"/>
      <c r="X725" s="26"/>
      <c r="AA725" s="26"/>
      <c r="AD725" s="26"/>
      <c r="AG725" s="28"/>
      <c r="AH725" s="26"/>
      <c r="AI725" s="26"/>
      <c r="AL725" s="25"/>
      <c r="AM725" s="24"/>
      <c r="AN725" s="24"/>
      <c r="AO725" s="25"/>
      <c r="AR725" s="25"/>
      <c r="AU725" s="34"/>
      <c r="AX725" s="34"/>
      <c r="AZ725" s="24"/>
      <c r="BA725" s="25"/>
      <c r="BB725" s="24"/>
      <c r="BC725" s="24"/>
      <c r="BL725" s="24"/>
      <c r="BM725" s="24"/>
      <c r="BN725" s="24"/>
      <c r="BO725" s="24"/>
      <c r="BP725" s="24"/>
      <c r="BQ725" s="24"/>
      <c r="BR725" s="24"/>
      <c r="BS725" s="24"/>
    </row>
    <row r="726" spans="8:71" s="6" customFormat="1" x14ac:dyDescent="0.2">
      <c r="H726" s="26"/>
      <c r="R726" s="24"/>
      <c r="S726" s="24"/>
      <c r="T726" s="24"/>
      <c r="U726" s="28"/>
      <c r="X726" s="26"/>
      <c r="AA726" s="26"/>
      <c r="AD726" s="26"/>
      <c r="AG726" s="28"/>
      <c r="AH726" s="26"/>
      <c r="AI726" s="26"/>
      <c r="AL726" s="25"/>
      <c r="AM726" s="24"/>
      <c r="AN726" s="24"/>
      <c r="AO726" s="25"/>
      <c r="AR726" s="25"/>
      <c r="AU726" s="34"/>
      <c r="AX726" s="34"/>
      <c r="AZ726" s="24"/>
      <c r="BA726" s="25"/>
      <c r="BB726" s="24"/>
      <c r="BC726" s="24"/>
      <c r="BL726" s="24"/>
      <c r="BM726" s="24"/>
      <c r="BN726" s="24"/>
      <c r="BO726" s="24"/>
      <c r="BP726" s="24"/>
      <c r="BQ726" s="24"/>
      <c r="BR726" s="24"/>
      <c r="BS726" s="24"/>
    </row>
    <row r="727" spans="8:71" s="6" customFormat="1" x14ac:dyDescent="0.2">
      <c r="H727" s="26"/>
      <c r="R727" s="24"/>
      <c r="S727" s="24"/>
      <c r="T727" s="24"/>
      <c r="U727" s="28"/>
      <c r="X727" s="26"/>
      <c r="AA727" s="26"/>
      <c r="AD727" s="26"/>
      <c r="AG727" s="28"/>
      <c r="AH727" s="26"/>
      <c r="AI727" s="26"/>
      <c r="AL727" s="25"/>
      <c r="AM727" s="24"/>
      <c r="AN727" s="24"/>
      <c r="AO727" s="25"/>
      <c r="AR727" s="25"/>
      <c r="AU727" s="34"/>
      <c r="AX727" s="34"/>
      <c r="AZ727" s="24"/>
      <c r="BA727" s="25"/>
      <c r="BB727" s="24"/>
      <c r="BC727" s="24"/>
      <c r="BL727" s="24"/>
      <c r="BM727" s="24"/>
      <c r="BN727" s="24"/>
      <c r="BO727" s="24"/>
      <c r="BP727" s="24"/>
      <c r="BQ727" s="24"/>
      <c r="BR727" s="24"/>
      <c r="BS727" s="24"/>
    </row>
    <row r="728" spans="8:71" s="6" customFormat="1" x14ac:dyDescent="0.2">
      <c r="H728" s="26"/>
      <c r="R728" s="24"/>
      <c r="S728" s="24"/>
      <c r="T728" s="24"/>
      <c r="U728" s="28"/>
      <c r="X728" s="26"/>
      <c r="AA728" s="26"/>
      <c r="AD728" s="26"/>
      <c r="AG728" s="28"/>
      <c r="AH728" s="26"/>
      <c r="AI728" s="26"/>
      <c r="AL728" s="25"/>
      <c r="AM728" s="24"/>
      <c r="AN728" s="24"/>
      <c r="AO728" s="25"/>
      <c r="AR728" s="25"/>
      <c r="AU728" s="34"/>
      <c r="AX728" s="34"/>
      <c r="AZ728" s="24"/>
      <c r="BA728" s="25"/>
      <c r="BB728" s="24"/>
      <c r="BC728" s="24"/>
      <c r="BL728" s="24"/>
      <c r="BM728" s="24"/>
      <c r="BN728" s="24"/>
      <c r="BO728" s="24"/>
      <c r="BP728" s="24"/>
      <c r="BQ728" s="24"/>
      <c r="BR728" s="24"/>
      <c r="BS728" s="24"/>
    </row>
    <row r="729" spans="8:71" s="6" customFormat="1" x14ac:dyDescent="0.2">
      <c r="H729" s="26"/>
      <c r="R729" s="24"/>
      <c r="S729" s="24"/>
      <c r="T729" s="24"/>
      <c r="U729" s="28"/>
      <c r="X729" s="26"/>
      <c r="AA729" s="26"/>
      <c r="AD729" s="26"/>
      <c r="AG729" s="28"/>
      <c r="AH729" s="26"/>
      <c r="AI729" s="26"/>
      <c r="AL729" s="25"/>
      <c r="AM729" s="24"/>
      <c r="AN729" s="24"/>
      <c r="AO729" s="25"/>
      <c r="AR729" s="25"/>
      <c r="AU729" s="34"/>
      <c r="AX729" s="34"/>
      <c r="AZ729" s="24"/>
      <c r="BA729" s="25"/>
      <c r="BB729" s="24"/>
      <c r="BC729" s="24"/>
      <c r="BL729" s="24"/>
      <c r="BM729" s="24"/>
      <c r="BN729" s="24"/>
      <c r="BO729" s="24"/>
      <c r="BP729" s="24"/>
      <c r="BQ729" s="24"/>
      <c r="BR729" s="24"/>
      <c r="BS729" s="24"/>
    </row>
    <row r="730" spans="8:71" s="6" customFormat="1" x14ac:dyDescent="0.2">
      <c r="H730" s="26"/>
      <c r="R730" s="24"/>
      <c r="S730" s="24"/>
      <c r="T730" s="24"/>
      <c r="U730" s="28"/>
      <c r="X730" s="26"/>
      <c r="AA730" s="26"/>
      <c r="AD730" s="26"/>
      <c r="AG730" s="28"/>
      <c r="AH730" s="26"/>
      <c r="AI730" s="26"/>
      <c r="AL730" s="25"/>
      <c r="AM730" s="24"/>
      <c r="AN730" s="24"/>
      <c r="AO730" s="25"/>
      <c r="AR730" s="25"/>
      <c r="AU730" s="34"/>
      <c r="AX730" s="34"/>
      <c r="AZ730" s="24"/>
      <c r="BA730" s="25"/>
      <c r="BB730" s="24"/>
      <c r="BC730" s="24"/>
      <c r="BL730" s="24"/>
      <c r="BM730" s="24"/>
      <c r="BN730" s="24"/>
      <c r="BO730" s="24"/>
      <c r="BP730" s="24"/>
      <c r="BQ730" s="24"/>
      <c r="BR730" s="24"/>
      <c r="BS730" s="24"/>
    </row>
    <row r="731" spans="8:71" s="6" customFormat="1" x14ac:dyDescent="0.2">
      <c r="H731" s="26"/>
      <c r="R731" s="24"/>
      <c r="S731" s="24"/>
      <c r="T731" s="24"/>
      <c r="U731" s="28"/>
      <c r="X731" s="26"/>
      <c r="AA731" s="26"/>
      <c r="AD731" s="26"/>
      <c r="AG731" s="28"/>
      <c r="AH731" s="26"/>
      <c r="AI731" s="26"/>
      <c r="AL731" s="25"/>
      <c r="AM731" s="24"/>
      <c r="AN731" s="24"/>
      <c r="AO731" s="25"/>
      <c r="AR731" s="25"/>
      <c r="AU731" s="34"/>
      <c r="AX731" s="34"/>
      <c r="AZ731" s="24"/>
      <c r="BA731" s="25"/>
      <c r="BB731" s="24"/>
      <c r="BC731" s="24"/>
      <c r="BL731" s="24"/>
      <c r="BM731" s="24"/>
      <c r="BN731" s="24"/>
      <c r="BO731" s="24"/>
      <c r="BP731" s="24"/>
      <c r="BQ731" s="24"/>
      <c r="BR731" s="24"/>
      <c r="BS731" s="24"/>
    </row>
    <row r="732" spans="8:71" s="6" customFormat="1" x14ac:dyDescent="0.2">
      <c r="H732" s="26"/>
      <c r="R732" s="24"/>
      <c r="S732" s="24"/>
      <c r="T732" s="24"/>
      <c r="U732" s="28"/>
      <c r="X732" s="26"/>
      <c r="AA732" s="26"/>
      <c r="AD732" s="26"/>
      <c r="AG732" s="28"/>
      <c r="AH732" s="26"/>
      <c r="AI732" s="26"/>
      <c r="AL732" s="25"/>
      <c r="AM732" s="24"/>
      <c r="AN732" s="24"/>
      <c r="AO732" s="25"/>
      <c r="AR732" s="25"/>
      <c r="AU732" s="34"/>
      <c r="AX732" s="34"/>
      <c r="AZ732" s="24"/>
      <c r="BA732" s="25"/>
      <c r="BB732" s="24"/>
      <c r="BC732" s="24"/>
      <c r="BL732" s="24"/>
      <c r="BM732" s="24"/>
      <c r="BN732" s="24"/>
      <c r="BO732" s="24"/>
      <c r="BP732" s="24"/>
      <c r="BQ732" s="24"/>
      <c r="BR732" s="24"/>
      <c r="BS732" s="24"/>
    </row>
    <row r="733" spans="8:71" s="6" customFormat="1" x14ac:dyDescent="0.2">
      <c r="H733" s="26"/>
      <c r="R733" s="24"/>
      <c r="S733" s="24"/>
      <c r="T733" s="24"/>
      <c r="U733" s="28"/>
      <c r="X733" s="26"/>
      <c r="AA733" s="26"/>
      <c r="AD733" s="26"/>
      <c r="AG733" s="28"/>
      <c r="AH733" s="26"/>
      <c r="AI733" s="26"/>
      <c r="AL733" s="25"/>
      <c r="AM733" s="24"/>
      <c r="AN733" s="24"/>
      <c r="AO733" s="25"/>
      <c r="AR733" s="25"/>
      <c r="AU733" s="34"/>
      <c r="AX733" s="34"/>
      <c r="AZ733" s="24"/>
      <c r="BA733" s="25"/>
      <c r="BB733" s="24"/>
      <c r="BC733" s="24"/>
      <c r="BL733" s="24"/>
      <c r="BM733" s="24"/>
      <c r="BN733" s="24"/>
      <c r="BO733" s="24"/>
      <c r="BP733" s="24"/>
      <c r="BQ733" s="24"/>
      <c r="BR733" s="24"/>
      <c r="BS733" s="24"/>
    </row>
    <row r="734" spans="8:71" s="6" customFormat="1" x14ac:dyDescent="0.2">
      <c r="H734" s="26"/>
      <c r="R734" s="24"/>
      <c r="S734" s="24"/>
      <c r="T734" s="24"/>
      <c r="U734" s="28"/>
      <c r="X734" s="26"/>
      <c r="AA734" s="26"/>
      <c r="AD734" s="26"/>
      <c r="AG734" s="28"/>
      <c r="AH734" s="26"/>
      <c r="AI734" s="26"/>
      <c r="AL734" s="25"/>
      <c r="AM734" s="24"/>
      <c r="AN734" s="24"/>
      <c r="AO734" s="25"/>
      <c r="AR734" s="25"/>
      <c r="AU734" s="34"/>
      <c r="AX734" s="34"/>
      <c r="AZ734" s="24"/>
      <c r="BA734" s="25"/>
      <c r="BB734" s="24"/>
      <c r="BC734" s="24"/>
      <c r="BL734" s="24"/>
      <c r="BM734" s="24"/>
      <c r="BN734" s="24"/>
      <c r="BO734" s="24"/>
      <c r="BP734" s="24"/>
      <c r="BQ734" s="24"/>
      <c r="BR734" s="24"/>
      <c r="BS734" s="24"/>
    </row>
    <row r="735" spans="8:71" s="6" customFormat="1" x14ac:dyDescent="0.2">
      <c r="H735" s="26"/>
      <c r="R735" s="24"/>
      <c r="S735" s="24"/>
      <c r="T735" s="24"/>
      <c r="U735" s="28"/>
      <c r="X735" s="26"/>
      <c r="AA735" s="26"/>
      <c r="AD735" s="26"/>
      <c r="AG735" s="28"/>
      <c r="AH735" s="26"/>
      <c r="AI735" s="26"/>
      <c r="AL735" s="25"/>
      <c r="AM735" s="24"/>
      <c r="AN735" s="24"/>
      <c r="AO735" s="25"/>
      <c r="AR735" s="25"/>
      <c r="AU735" s="34"/>
      <c r="AX735" s="34"/>
      <c r="AZ735" s="24"/>
      <c r="BA735" s="25"/>
      <c r="BB735" s="24"/>
      <c r="BC735" s="24"/>
      <c r="BL735" s="24"/>
      <c r="BM735" s="24"/>
      <c r="BN735" s="24"/>
      <c r="BO735" s="24"/>
      <c r="BP735" s="24"/>
      <c r="BQ735" s="24"/>
      <c r="BR735" s="24"/>
      <c r="BS735" s="24"/>
    </row>
    <row r="736" spans="8:71" s="6" customFormat="1" x14ac:dyDescent="0.2">
      <c r="H736" s="26"/>
      <c r="R736" s="24"/>
      <c r="S736" s="24"/>
      <c r="T736" s="24"/>
      <c r="U736" s="28"/>
      <c r="X736" s="26"/>
      <c r="AA736" s="26"/>
      <c r="AD736" s="26"/>
      <c r="AG736" s="28"/>
      <c r="AH736" s="26"/>
      <c r="AI736" s="26"/>
      <c r="AL736" s="25"/>
      <c r="AM736" s="24"/>
      <c r="AN736" s="24"/>
      <c r="AO736" s="25"/>
      <c r="AR736" s="25"/>
      <c r="AU736" s="34"/>
      <c r="AX736" s="34"/>
      <c r="AZ736" s="24"/>
      <c r="BA736" s="25"/>
      <c r="BB736" s="24"/>
      <c r="BC736" s="24"/>
      <c r="BL736" s="24"/>
      <c r="BM736" s="24"/>
      <c r="BN736" s="24"/>
      <c r="BO736" s="24"/>
      <c r="BP736" s="24"/>
      <c r="BQ736" s="24"/>
      <c r="BR736" s="24"/>
      <c r="BS736" s="24"/>
    </row>
    <row r="737" spans="8:71" s="6" customFormat="1" x14ac:dyDescent="0.2">
      <c r="H737" s="26"/>
      <c r="R737" s="24"/>
      <c r="S737" s="24"/>
      <c r="T737" s="24"/>
      <c r="U737" s="28"/>
      <c r="X737" s="26"/>
      <c r="AA737" s="26"/>
      <c r="AD737" s="26"/>
      <c r="AG737" s="28"/>
      <c r="AH737" s="26"/>
      <c r="AI737" s="26"/>
      <c r="AL737" s="25"/>
      <c r="AM737" s="24"/>
      <c r="AN737" s="24"/>
      <c r="AO737" s="25"/>
      <c r="AR737" s="25"/>
      <c r="AU737" s="34"/>
      <c r="AX737" s="34"/>
      <c r="AZ737" s="24"/>
      <c r="BA737" s="25"/>
      <c r="BB737" s="24"/>
      <c r="BC737" s="24"/>
      <c r="BL737" s="24"/>
      <c r="BM737" s="24"/>
      <c r="BN737" s="24"/>
      <c r="BO737" s="24"/>
      <c r="BP737" s="24"/>
      <c r="BQ737" s="24"/>
      <c r="BR737" s="24"/>
      <c r="BS737" s="24"/>
    </row>
    <row r="738" spans="8:71" s="6" customFormat="1" x14ac:dyDescent="0.2">
      <c r="H738" s="26"/>
      <c r="R738" s="24"/>
      <c r="S738" s="24"/>
      <c r="T738" s="24"/>
      <c r="U738" s="28"/>
      <c r="X738" s="26"/>
      <c r="AA738" s="26"/>
      <c r="AD738" s="26"/>
      <c r="AG738" s="28"/>
      <c r="AH738" s="26"/>
      <c r="AI738" s="26"/>
      <c r="AL738" s="25"/>
      <c r="AM738" s="24"/>
      <c r="AN738" s="24"/>
      <c r="AO738" s="25"/>
      <c r="AR738" s="25"/>
      <c r="AU738" s="34"/>
      <c r="AX738" s="34"/>
      <c r="AZ738" s="24"/>
      <c r="BA738" s="25"/>
      <c r="BB738" s="24"/>
      <c r="BC738" s="24"/>
      <c r="BL738" s="24"/>
      <c r="BM738" s="24"/>
      <c r="BN738" s="24"/>
      <c r="BO738" s="24"/>
      <c r="BP738" s="24"/>
      <c r="BQ738" s="24"/>
      <c r="BR738" s="24"/>
      <c r="BS738" s="24"/>
    </row>
    <row r="739" spans="8:71" s="6" customFormat="1" x14ac:dyDescent="0.2">
      <c r="H739" s="26"/>
      <c r="R739" s="24"/>
      <c r="S739" s="24"/>
      <c r="T739" s="24"/>
      <c r="U739" s="28"/>
      <c r="X739" s="26"/>
      <c r="AA739" s="26"/>
      <c r="AD739" s="26"/>
      <c r="AG739" s="28"/>
      <c r="AH739" s="26"/>
      <c r="AI739" s="26"/>
      <c r="AL739" s="25"/>
      <c r="AM739" s="24"/>
      <c r="AN739" s="24"/>
      <c r="AO739" s="25"/>
      <c r="AR739" s="25"/>
      <c r="AU739" s="34"/>
      <c r="AX739" s="34"/>
      <c r="AZ739" s="24"/>
      <c r="BA739" s="25"/>
      <c r="BB739" s="24"/>
      <c r="BC739" s="24"/>
      <c r="BL739" s="24"/>
      <c r="BM739" s="24"/>
      <c r="BN739" s="24"/>
      <c r="BO739" s="24"/>
      <c r="BP739" s="24"/>
      <c r="BQ739" s="24"/>
      <c r="BR739" s="24"/>
      <c r="BS739" s="24"/>
    </row>
    <row r="740" spans="8:71" s="6" customFormat="1" x14ac:dyDescent="0.2">
      <c r="H740" s="26"/>
      <c r="R740" s="24"/>
      <c r="S740" s="24"/>
      <c r="T740" s="24"/>
      <c r="U740" s="28"/>
      <c r="X740" s="26"/>
      <c r="AA740" s="26"/>
      <c r="AD740" s="26"/>
      <c r="AG740" s="28"/>
      <c r="AH740" s="26"/>
      <c r="AI740" s="26"/>
      <c r="AL740" s="25"/>
      <c r="AM740" s="24"/>
      <c r="AN740" s="24"/>
      <c r="AO740" s="25"/>
      <c r="AR740" s="25"/>
      <c r="AU740" s="34"/>
      <c r="AX740" s="34"/>
      <c r="AZ740" s="24"/>
      <c r="BA740" s="25"/>
      <c r="BB740" s="24"/>
      <c r="BC740" s="24"/>
      <c r="BL740" s="24"/>
      <c r="BM740" s="24"/>
      <c r="BN740" s="24"/>
      <c r="BO740" s="24"/>
      <c r="BP740" s="24"/>
      <c r="BQ740" s="24"/>
      <c r="BR740" s="24"/>
      <c r="BS740" s="24"/>
    </row>
    <row r="741" spans="8:71" s="6" customFormat="1" x14ac:dyDescent="0.2">
      <c r="H741" s="26"/>
      <c r="R741" s="24"/>
      <c r="S741" s="24"/>
      <c r="T741" s="24"/>
      <c r="U741" s="28"/>
      <c r="X741" s="26"/>
      <c r="AA741" s="26"/>
      <c r="AD741" s="26"/>
      <c r="AG741" s="28"/>
      <c r="AH741" s="26"/>
      <c r="AI741" s="26"/>
      <c r="AL741" s="25"/>
      <c r="AM741" s="24"/>
      <c r="AN741" s="24"/>
      <c r="AO741" s="25"/>
      <c r="AR741" s="25"/>
      <c r="AU741" s="34"/>
      <c r="AX741" s="34"/>
      <c r="AZ741" s="24"/>
      <c r="BA741" s="25"/>
      <c r="BB741" s="24"/>
      <c r="BC741" s="24"/>
      <c r="BL741" s="24"/>
      <c r="BM741" s="24"/>
      <c r="BN741" s="24"/>
      <c r="BO741" s="24"/>
      <c r="BP741" s="24"/>
      <c r="BQ741" s="24"/>
      <c r="BR741" s="24"/>
      <c r="BS741" s="24"/>
    </row>
    <row r="742" spans="8:71" s="6" customFormat="1" x14ac:dyDescent="0.2">
      <c r="H742" s="26"/>
      <c r="R742" s="24"/>
      <c r="S742" s="24"/>
      <c r="T742" s="24"/>
      <c r="U742" s="28"/>
      <c r="X742" s="26"/>
      <c r="AA742" s="26"/>
      <c r="AD742" s="26"/>
      <c r="AG742" s="28"/>
      <c r="AH742" s="26"/>
      <c r="AI742" s="26"/>
      <c r="AL742" s="25"/>
      <c r="AM742" s="24"/>
      <c r="AN742" s="24"/>
      <c r="AO742" s="25"/>
      <c r="AR742" s="25"/>
      <c r="AU742" s="34"/>
      <c r="AX742" s="34"/>
      <c r="AZ742" s="24"/>
      <c r="BA742" s="25"/>
      <c r="BB742" s="24"/>
      <c r="BC742" s="24"/>
      <c r="BL742" s="24"/>
      <c r="BM742" s="24"/>
      <c r="BN742" s="24"/>
      <c r="BO742" s="24"/>
      <c r="BP742" s="24"/>
      <c r="BQ742" s="24"/>
      <c r="BR742" s="24"/>
      <c r="BS742" s="24"/>
    </row>
    <row r="743" spans="8:71" s="6" customFormat="1" x14ac:dyDescent="0.2">
      <c r="H743" s="26"/>
      <c r="R743" s="24"/>
      <c r="S743" s="24"/>
      <c r="T743" s="24"/>
      <c r="U743" s="28"/>
      <c r="X743" s="26"/>
      <c r="AA743" s="26"/>
      <c r="AD743" s="26"/>
      <c r="AG743" s="28"/>
      <c r="AH743" s="26"/>
      <c r="AI743" s="26"/>
      <c r="AL743" s="25"/>
      <c r="AM743" s="24"/>
      <c r="AN743" s="24"/>
      <c r="AO743" s="25"/>
      <c r="AR743" s="25"/>
      <c r="AU743" s="34"/>
      <c r="AX743" s="34"/>
      <c r="AZ743" s="24"/>
      <c r="BA743" s="25"/>
      <c r="BB743" s="24"/>
      <c r="BC743" s="24"/>
      <c r="BL743" s="24"/>
      <c r="BM743" s="24"/>
      <c r="BN743" s="24"/>
      <c r="BO743" s="24"/>
      <c r="BP743" s="24"/>
      <c r="BQ743" s="24"/>
      <c r="BR743" s="24"/>
      <c r="BS743" s="24"/>
    </row>
    <row r="744" spans="8:71" s="6" customFormat="1" x14ac:dyDescent="0.2">
      <c r="H744" s="26"/>
      <c r="R744" s="24"/>
      <c r="S744" s="24"/>
      <c r="T744" s="24"/>
      <c r="U744" s="28"/>
      <c r="X744" s="26"/>
      <c r="AA744" s="26"/>
      <c r="AD744" s="26"/>
      <c r="AG744" s="28"/>
      <c r="AH744" s="26"/>
      <c r="AI744" s="26"/>
      <c r="AL744" s="25"/>
      <c r="AM744" s="24"/>
      <c r="AN744" s="24"/>
      <c r="AO744" s="25"/>
      <c r="AR744" s="25"/>
      <c r="AU744" s="34"/>
      <c r="AX744" s="34"/>
      <c r="AZ744" s="24"/>
      <c r="BA744" s="25"/>
      <c r="BB744" s="24"/>
      <c r="BC744" s="24"/>
      <c r="BL744" s="24"/>
      <c r="BM744" s="24"/>
      <c r="BN744" s="24"/>
      <c r="BO744" s="24"/>
      <c r="BP744" s="24"/>
      <c r="BQ744" s="24"/>
      <c r="BR744" s="24"/>
      <c r="BS744" s="24"/>
    </row>
    <row r="745" spans="8:71" s="6" customFormat="1" x14ac:dyDescent="0.2">
      <c r="H745" s="26"/>
      <c r="R745" s="24"/>
      <c r="S745" s="24"/>
      <c r="T745" s="24"/>
      <c r="U745" s="28"/>
      <c r="X745" s="26"/>
      <c r="AA745" s="26"/>
      <c r="AD745" s="26"/>
      <c r="AG745" s="28"/>
      <c r="AH745" s="26"/>
      <c r="AI745" s="26"/>
      <c r="AL745" s="25"/>
      <c r="AM745" s="24"/>
      <c r="AN745" s="24"/>
      <c r="AO745" s="25"/>
      <c r="AR745" s="25"/>
      <c r="AU745" s="34"/>
      <c r="AX745" s="34"/>
      <c r="AZ745" s="24"/>
      <c r="BA745" s="25"/>
      <c r="BB745" s="24"/>
      <c r="BC745" s="24"/>
      <c r="BL745" s="24"/>
      <c r="BM745" s="24"/>
      <c r="BN745" s="24"/>
      <c r="BO745" s="24"/>
      <c r="BP745" s="24"/>
      <c r="BQ745" s="24"/>
      <c r="BR745" s="24"/>
      <c r="BS745" s="24"/>
    </row>
    <row r="746" spans="8:71" s="6" customFormat="1" x14ac:dyDescent="0.2">
      <c r="H746" s="26"/>
      <c r="R746" s="24"/>
      <c r="S746" s="24"/>
      <c r="T746" s="24"/>
      <c r="U746" s="28"/>
      <c r="X746" s="26"/>
      <c r="AA746" s="26"/>
      <c r="AD746" s="26"/>
      <c r="AG746" s="28"/>
      <c r="AH746" s="26"/>
      <c r="AI746" s="26"/>
      <c r="AL746" s="25"/>
      <c r="AM746" s="24"/>
      <c r="AN746" s="24"/>
      <c r="AO746" s="25"/>
      <c r="AR746" s="25"/>
      <c r="AU746" s="34"/>
      <c r="AX746" s="34"/>
      <c r="AZ746" s="24"/>
      <c r="BA746" s="25"/>
      <c r="BB746" s="24"/>
      <c r="BC746" s="24"/>
      <c r="BL746" s="24"/>
      <c r="BM746" s="24"/>
      <c r="BN746" s="24"/>
      <c r="BO746" s="24"/>
      <c r="BP746" s="24"/>
      <c r="BQ746" s="24"/>
      <c r="BR746" s="24"/>
      <c r="BS746" s="24"/>
    </row>
    <row r="747" spans="8:71" s="6" customFormat="1" x14ac:dyDescent="0.2">
      <c r="H747" s="26"/>
      <c r="R747" s="24"/>
      <c r="S747" s="24"/>
      <c r="T747" s="24"/>
      <c r="U747" s="28"/>
      <c r="X747" s="26"/>
      <c r="AA747" s="26"/>
      <c r="AD747" s="26"/>
      <c r="AG747" s="28"/>
      <c r="AH747" s="26"/>
      <c r="AI747" s="26"/>
      <c r="AL747" s="25"/>
      <c r="AM747" s="24"/>
      <c r="AN747" s="24"/>
      <c r="AO747" s="25"/>
      <c r="AR747" s="25"/>
      <c r="AU747" s="34"/>
      <c r="AX747" s="34"/>
      <c r="AZ747" s="24"/>
      <c r="BA747" s="25"/>
      <c r="BB747" s="24"/>
      <c r="BC747" s="24"/>
      <c r="BL747" s="24"/>
      <c r="BM747" s="24"/>
      <c r="BN747" s="24"/>
      <c r="BO747" s="24"/>
      <c r="BP747" s="24"/>
      <c r="BQ747" s="24"/>
      <c r="BR747" s="24"/>
      <c r="BS747" s="24"/>
    </row>
    <row r="748" spans="8:71" s="6" customFormat="1" x14ac:dyDescent="0.2">
      <c r="H748" s="26"/>
      <c r="R748" s="24"/>
      <c r="S748" s="24"/>
      <c r="T748" s="24"/>
      <c r="U748" s="28"/>
      <c r="X748" s="26"/>
      <c r="AA748" s="26"/>
      <c r="AD748" s="26"/>
      <c r="AG748" s="28"/>
      <c r="AH748" s="26"/>
      <c r="AI748" s="26"/>
      <c r="AL748" s="25"/>
      <c r="AM748" s="24"/>
      <c r="AN748" s="24"/>
      <c r="AO748" s="25"/>
      <c r="AR748" s="25"/>
      <c r="AU748" s="34"/>
      <c r="AX748" s="34"/>
      <c r="AZ748" s="24"/>
      <c r="BA748" s="25"/>
      <c r="BB748" s="24"/>
      <c r="BC748" s="24"/>
      <c r="BL748" s="24"/>
      <c r="BM748" s="24"/>
      <c r="BN748" s="24"/>
      <c r="BO748" s="24"/>
      <c r="BP748" s="24"/>
      <c r="BQ748" s="24"/>
      <c r="BR748" s="24"/>
      <c r="BS748" s="24"/>
    </row>
    <row r="749" spans="8:71" s="6" customFormat="1" x14ac:dyDescent="0.2">
      <c r="H749" s="26"/>
      <c r="R749" s="24"/>
      <c r="S749" s="24"/>
      <c r="T749" s="24"/>
      <c r="U749" s="28"/>
      <c r="X749" s="26"/>
      <c r="AA749" s="26"/>
      <c r="AD749" s="26"/>
      <c r="AG749" s="28"/>
      <c r="AH749" s="26"/>
      <c r="AI749" s="26"/>
      <c r="AL749" s="25"/>
      <c r="AM749" s="24"/>
      <c r="AN749" s="24"/>
      <c r="AO749" s="25"/>
      <c r="AR749" s="25"/>
      <c r="AU749" s="34"/>
      <c r="AX749" s="34"/>
      <c r="AZ749" s="24"/>
      <c r="BA749" s="25"/>
      <c r="BB749" s="24"/>
      <c r="BC749" s="24"/>
      <c r="BL749" s="24"/>
      <c r="BM749" s="24"/>
      <c r="BN749" s="24"/>
      <c r="BO749" s="24"/>
      <c r="BP749" s="24"/>
      <c r="BQ749" s="24"/>
      <c r="BR749" s="24"/>
      <c r="BS749" s="24"/>
    </row>
    <row r="750" spans="8:71" s="6" customFormat="1" x14ac:dyDescent="0.2">
      <c r="H750" s="26"/>
      <c r="R750" s="24"/>
      <c r="S750" s="24"/>
      <c r="T750" s="24"/>
      <c r="U750" s="28"/>
      <c r="X750" s="26"/>
      <c r="AA750" s="26"/>
      <c r="AD750" s="26"/>
      <c r="AG750" s="28"/>
      <c r="AH750" s="26"/>
      <c r="AI750" s="26"/>
      <c r="AL750" s="25"/>
      <c r="AM750" s="24"/>
      <c r="AN750" s="24"/>
      <c r="AO750" s="25"/>
      <c r="AR750" s="25"/>
      <c r="AU750" s="34"/>
      <c r="AX750" s="34"/>
      <c r="AZ750" s="24"/>
      <c r="BA750" s="25"/>
      <c r="BB750" s="24"/>
      <c r="BC750" s="24"/>
      <c r="BL750" s="24"/>
      <c r="BM750" s="24"/>
      <c r="BN750" s="24"/>
      <c r="BO750" s="24"/>
      <c r="BP750" s="24"/>
      <c r="BQ750" s="24"/>
      <c r="BR750" s="24"/>
      <c r="BS750" s="24"/>
    </row>
    <row r="751" spans="8:71" s="6" customFormat="1" x14ac:dyDescent="0.2">
      <c r="H751" s="26"/>
      <c r="R751" s="24"/>
      <c r="S751" s="24"/>
      <c r="T751" s="24"/>
      <c r="U751" s="28"/>
      <c r="X751" s="26"/>
      <c r="AA751" s="26"/>
      <c r="AD751" s="26"/>
      <c r="AG751" s="28"/>
      <c r="AH751" s="26"/>
      <c r="AI751" s="26"/>
      <c r="AL751" s="25"/>
      <c r="AM751" s="24"/>
      <c r="AN751" s="24"/>
      <c r="AO751" s="25"/>
      <c r="AR751" s="25"/>
      <c r="AU751" s="34"/>
      <c r="AX751" s="34"/>
      <c r="AZ751" s="24"/>
      <c r="BA751" s="25"/>
      <c r="BB751" s="24"/>
      <c r="BC751" s="24"/>
      <c r="BL751" s="24"/>
      <c r="BM751" s="24"/>
      <c r="BN751" s="24"/>
      <c r="BO751" s="24"/>
      <c r="BP751" s="24"/>
      <c r="BQ751" s="24"/>
      <c r="BR751" s="24"/>
      <c r="BS751" s="24"/>
    </row>
    <row r="752" spans="8:71" s="6" customFormat="1" x14ac:dyDescent="0.2">
      <c r="H752" s="26"/>
      <c r="R752" s="24"/>
      <c r="S752" s="24"/>
      <c r="T752" s="24"/>
      <c r="U752" s="28"/>
      <c r="X752" s="26"/>
      <c r="AA752" s="26"/>
      <c r="AD752" s="26"/>
      <c r="AG752" s="28"/>
      <c r="AH752" s="26"/>
      <c r="AI752" s="26"/>
      <c r="AL752" s="25"/>
      <c r="AM752" s="24"/>
      <c r="AN752" s="24"/>
      <c r="AO752" s="25"/>
      <c r="AR752" s="25"/>
      <c r="AU752" s="34"/>
      <c r="AX752" s="34"/>
      <c r="AZ752" s="24"/>
      <c r="BA752" s="25"/>
      <c r="BB752" s="24"/>
      <c r="BC752" s="24"/>
      <c r="BL752" s="24"/>
      <c r="BM752" s="24"/>
      <c r="BN752" s="24"/>
      <c r="BO752" s="24"/>
      <c r="BP752" s="24"/>
      <c r="BQ752" s="24"/>
      <c r="BR752" s="24"/>
      <c r="BS752" s="24"/>
    </row>
    <row r="753" spans="8:71" s="6" customFormat="1" x14ac:dyDescent="0.2">
      <c r="H753" s="26"/>
      <c r="R753" s="24"/>
      <c r="S753" s="24"/>
      <c r="T753" s="24"/>
      <c r="U753" s="28"/>
      <c r="X753" s="26"/>
      <c r="AA753" s="26"/>
      <c r="AD753" s="26"/>
      <c r="AG753" s="28"/>
      <c r="AH753" s="26"/>
      <c r="AI753" s="26"/>
      <c r="AL753" s="25"/>
      <c r="AM753" s="24"/>
      <c r="AN753" s="24"/>
      <c r="AO753" s="25"/>
      <c r="AR753" s="25"/>
      <c r="AU753" s="34"/>
      <c r="AX753" s="34"/>
      <c r="AZ753" s="24"/>
      <c r="BA753" s="25"/>
      <c r="BB753" s="24"/>
      <c r="BC753" s="24"/>
      <c r="BL753" s="24"/>
      <c r="BM753" s="24"/>
      <c r="BN753" s="24"/>
      <c r="BO753" s="24"/>
      <c r="BP753" s="24"/>
      <c r="BQ753" s="24"/>
      <c r="BR753" s="24"/>
      <c r="BS753" s="24"/>
    </row>
    <row r="754" spans="8:71" s="6" customFormat="1" x14ac:dyDescent="0.2">
      <c r="H754" s="26"/>
      <c r="R754" s="24"/>
      <c r="S754" s="24"/>
      <c r="T754" s="24"/>
      <c r="U754" s="28"/>
      <c r="X754" s="26"/>
      <c r="AA754" s="26"/>
      <c r="AD754" s="26"/>
      <c r="AG754" s="28"/>
      <c r="AH754" s="26"/>
      <c r="AI754" s="26"/>
      <c r="AL754" s="25"/>
      <c r="AM754" s="24"/>
      <c r="AN754" s="24"/>
      <c r="AO754" s="25"/>
      <c r="AR754" s="25"/>
      <c r="AU754" s="34"/>
      <c r="AX754" s="34"/>
      <c r="AZ754" s="24"/>
      <c r="BA754" s="25"/>
      <c r="BB754" s="24"/>
      <c r="BC754" s="24"/>
      <c r="BL754" s="24"/>
      <c r="BM754" s="24"/>
      <c r="BN754" s="24"/>
      <c r="BO754" s="24"/>
      <c r="BP754" s="24"/>
      <c r="BQ754" s="24"/>
      <c r="BR754" s="24"/>
      <c r="BS754" s="24"/>
    </row>
    <row r="755" spans="8:71" s="6" customFormat="1" x14ac:dyDescent="0.2">
      <c r="H755" s="26"/>
      <c r="R755" s="24"/>
      <c r="S755" s="24"/>
      <c r="T755" s="24"/>
      <c r="U755" s="28"/>
      <c r="X755" s="26"/>
      <c r="AA755" s="26"/>
      <c r="AD755" s="26"/>
      <c r="AG755" s="28"/>
      <c r="AH755" s="26"/>
      <c r="AI755" s="26"/>
      <c r="AL755" s="25"/>
      <c r="AM755" s="24"/>
      <c r="AN755" s="24"/>
      <c r="AO755" s="25"/>
      <c r="AR755" s="25"/>
      <c r="AU755" s="34"/>
      <c r="AX755" s="34"/>
      <c r="AZ755" s="24"/>
      <c r="BA755" s="25"/>
      <c r="BB755" s="24"/>
      <c r="BC755" s="24"/>
      <c r="BL755" s="24"/>
      <c r="BM755" s="24"/>
      <c r="BN755" s="24"/>
      <c r="BO755" s="24"/>
      <c r="BP755" s="24"/>
      <c r="BQ755" s="24"/>
      <c r="BR755" s="24"/>
      <c r="BS755" s="24"/>
    </row>
    <row r="756" spans="8:71" s="6" customFormat="1" x14ac:dyDescent="0.2">
      <c r="H756" s="26"/>
      <c r="R756" s="24"/>
      <c r="S756" s="24"/>
      <c r="T756" s="24"/>
      <c r="U756" s="28"/>
      <c r="X756" s="26"/>
      <c r="AA756" s="26"/>
      <c r="AD756" s="26"/>
      <c r="AG756" s="28"/>
      <c r="AH756" s="26"/>
      <c r="AI756" s="26"/>
      <c r="AL756" s="25"/>
      <c r="AM756" s="24"/>
      <c r="AN756" s="24"/>
      <c r="AO756" s="25"/>
      <c r="AR756" s="25"/>
      <c r="AU756" s="34"/>
      <c r="AX756" s="34"/>
      <c r="AZ756" s="24"/>
      <c r="BA756" s="25"/>
      <c r="BB756" s="24"/>
      <c r="BC756" s="24"/>
      <c r="BL756" s="24"/>
      <c r="BM756" s="24"/>
      <c r="BN756" s="24"/>
      <c r="BO756" s="24"/>
      <c r="BP756" s="24"/>
      <c r="BQ756" s="24"/>
      <c r="BR756" s="24"/>
      <c r="BS756" s="24"/>
    </row>
    <row r="757" spans="8:71" s="6" customFormat="1" x14ac:dyDescent="0.2">
      <c r="H757" s="26"/>
      <c r="R757" s="24"/>
      <c r="S757" s="24"/>
      <c r="T757" s="24"/>
      <c r="U757" s="28"/>
      <c r="X757" s="26"/>
      <c r="AA757" s="26"/>
      <c r="AD757" s="26"/>
      <c r="AG757" s="28"/>
      <c r="AH757" s="26"/>
      <c r="AI757" s="26"/>
      <c r="AL757" s="25"/>
      <c r="AM757" s="24"/>
      <c r="AN757" s="24"/>
      <c r="AO757" s="25"/>
      <c r="AR757" s="25"/>
      <c r="AU757" s="34"/>
      <c r="AX757" s="34"/>
      <c r="AZ757" s="24"/>
      <c r="BA757" s="25"/>
      <c r="BB757" s="24"/>
      <c r="BC757" s="24"/>
      <c r="BL757" s="24"/>
      <c r="BM757" s="24"/>
      <c r="BN757" s="24"/>
      <c r="BO757" s="24"/>
      <c r="BP757" s="24"/>
      <c r="BQ757" s="24"/>
      <c r="BR757" s="24"/>
      <c r="BS757" s="24"/>
    </row>
    <row r="758" spans="8:71" s="6" customFormat="1" x14ac:dyDescent="0.2">
      <c r="H758" s="26"/>
      <c r="R758" s="24"/>
      <c r="S758" s="24"/>
      <c r="T758" s="24"/>
      <c r="U758" s="28"/>
      <c r="X758" s="26"/>
      <c r="AA758" s="26"/>
      <c r="AD758" s="26"/>
      <c r="AG758" s="28"/>
      <c r="AH758" s="26"/>
      <c r="AI758" s="26"/>
      <c r="AL758" s="25"/>
      <c r="AM758" s="24"/>
      <c r="AN758" s="24"/>
      <c r="AO758" s="25"/>
      <c r="AR758" s="25"/>
      <c r="AU758" s="34"/>
      <c r="AX758" s="34"/>
      <c r="AZ758" s="24"/>
      <c r="BA758" s="25"/>
      <c r="BB758" s="24"/>
      <c r="BC758" s="24"/>
      <c r="BL758" s="24"/>
      <c r="BM758" s="24"/>
      <c r="BN758" s="24"/>
      <c r="BO758" s="24"/>
      <c r="BP758" s="24"/>
      <c r="BQ758" s="24"/>
      <c r="BR758" s="24"/>
      <c r="BS758" s="24"/>
    </row>
    <row r="759" spans="8:71" s="6" customFormat="1" x14ac:dyDescent="0.2">
      <c r="H759" s="26"/>
      <c r="R759" s="24"/>
      <c r="S759" s="24"/>
      <c r="T759" s="24"/>
      <c r="U759" s="28"/>
      <c r="X759" s="26"/>
      <c r="AA759" s="26"/>
      <c r="AD759" s="26"/>
      <c r="AG759" s="28"/>
      <c r="AH759" s="26"/>
      <c r="AI759" s="26"/>
      <c r="AL759" s="25"/>
      <c r="AM759" s="24"/>
      <c r="AN759" s="24"/>
      <c r="AO759" s="25"/>
      <c r="AR759" s="25"/>
      <c r="AU759" s="34"/>
      <c r="AX759" s="34"/>
      <c r="AZ759" s="24"/>
      <c r="BA759" s="25"/>
      <c r="BB759" s="24"/>
      <c r="BC759" s="24"/>
      <c r="BL759" s="24"/>
      <c r="BM759" s="24"/>
      <c r="BN759" s="24"/>
      <c r="BO759" s="24"/>
      <c r="BP759" s="24"/>
      <c r="BQ759" s="24"/>
      <c r="BR759" s="24"/>
      <c r="BS759" s="24"/>
    </row>
    <row r="760" spans="8:71" s="6" customFormat="1" x14ac:dyDescent="0.2">
      <c r="H760" s="26"/>
      <c r="R760" s="24"/>
      <c r="S760" s="24"/>
      <c r="T760" s="24"/>
      <c r="U760" s="28"/>
      <c r="X760" s="26"/>
      <c r="AA760" s="26"/>
      <c r="AD760" s="26"/>
      <c r="AG760" s="28"/>
      <c r="AH760" s="26"/>
      <c r="AI760" s="26"/>
      <c r="AL760" s="25"/>
      <c r="AM760" s="24"/>
      <c r="AN760" s="24"/>
      <c r="AO760" s="25"/>
      <c r="AR760" s="25"/>
      <c r="AU760" s="34"/>
      <c r="AX760" s="34"/>
      <c r="AZ760" s="24"/>
      <c r="BA760" s="25"/>
      <c r="BB760" s="24"/>
      <c r="BC760" s="24"/>
      <c r="BL760" s="24"/>
      <c r="BM760" s="24"/>
      <c r="BN760" s="24"/>
      <c r="BO760" s="24"/>
      <c r="BP760" s="24"/>
      <c r="BQ760" s="24"/>
      <c r="BR760" s="24"/>
      <c r="BS760" s="24"/>
    </row>
    <row r="761" spans="8:71" s="6" customFormat="1" x14ac:dyDescent="0.2">
      <c r="H761" s="26"/>
      <c r="R761" s="24"/>
      <c r="S761" s="24"/>
      <c r="T761" s="24"/>
      <c r="U761" s="28"/>
      <c r="X761" s="26"/>
      <c r="AA761" s="26"/>
      <c r="AD761" s="26"/>
      <c r="AG761" s="28"/>
      <c r="AH761" s="26"/>
      <c r="AI761" s="26"/>
      <c r="AL761" s="25"/>
      <c r="AM761" s="24"/>
      <c r="AN761" s="24"/>
      <c r="AO761" s="25"/>
      <c r="AR761" s="25"/>
      <c r="AU761" s="34"/>
      <c r="AX761" s="34"/>
      <c r="AZ761" s="24"/>
      <c r="BA761" s="25"/>
      <c r="BB761" s="24"/>
      <c r="BC761" s="24"/>
      <c r="BL761" s="24"/>
      <c r="BM761" s="24"/>
      <c r="BN761" s="24"/>
      <c r="BO761" s="24"/>
      <c r="BP761" s="24"/>
      <c r="BQ761" s="24"/>
      <c r="BR761" s="24"/>
      <c r="BS761" s="24"/>
    </row>
    <row r="762" spans="8:71" s="6" customFormat="1" x14ac:dyDescent="0.2">
      <c r="H762" s="26"/>
      <c r="R762" s="24"/>
      <c r="S762" s="24"/>
      <c r="T762" s="24"/>
      <c r="U762" s="28"/>
      <c r="X762" s="26"/>
      <c r="AA762" s="26"/>
      <c r="AD762" s="26"/>
      <c r="AG762" s="28"/>
      <c r="AH762" s="26"/>
      <c r="AI762" s="26"/>
      <c r="AL762" s="25"/>
      <c r="AM762" s="24"/>
      <c r="AN762" s="24"/>
      <c r="AO762" s="25"/>
      <c r="AR762" s="25"/>
      <c r="AU762" s="34"/>
      <c r="AX762" s="34"/>
      <c r="AZ762" s="24"/>
      <c r="BA762" s="25"/>
      <c r="BB762" s="24"/>
      <c r="BC762" s="24"/>
      <c r="BL762" s="24"/>
      <c r="BM762" s="24"/>
      <c r="BN762" s="24"/>
      <c r="BO762" s="24"/>
      <c r="BP762" s="24"/>
      <c r="BQ762" s="24"/>
      <c r="BR762" s="24"/>
      <c r="BS762" s="24"/>
    </row>
    <row r="763" spans="8:71" s="6" customFormat="1" x14ac:dyDescent="0.2">
      <c r="H763" s="26"/>
      <c r="R763" s="24"/>
      <c r="S763" s="24"/>
      <c r="T763" s="24"/>
      <c r="U763" s="28"/>
      <c r="X763" s="26"/>
      <c r="AA763" s="26"/>
      <c r="AD763" s="26"/>
      <c r="AG763" s="28"/>
      <c r="AH763" s="26"/>
      <c r="AI763" s="26"/>
      <c r="AL763" s="25"/>
      <c r="AM763" s="24"/>
      <c r="AN763" s="24"/>
      <c r="AO763" s="25"/>
      <c r="AR763" s="25"/>
      <c r="AU763" s="34"/>
      <c r="AX763" s="34"/>
      <c r="AZ763" s="24"/>
      <c r="BA763" s="25"/>
      <c r="BB763" s="24"/>
      <c r="BC763" s="24"/>
      <c r="BL763" s="24"/>
      <c r="BM763" s="24"/>
      <c r="BN763" s="24"/>
      <c r="BO763" s="24"/>
      <c r="BP763" s="24"/>
      <c r="BQ763" s="24"/>
      <c r="BR763" s="24"/>
      <c r="BS763" s="24"/>
    </row>
    <row r="764" spans="8:71" s="6" customFormat="1" x14ac:dyDescent="0.2">
      <c r="H764" s="26"/>
      <c r="R764" s="24"/>
      <c r="S764" s="24"/>
      <c r="T764" s="24"/>
      <c r="U764" s="28"/>
      <c r="X764" s="26"/>
      <c r="AA764" s="26"/>
      <c r="AD764" s="26"/>
      <c r="AG764" s="28"/>
      <c r="AH764" s="26"/>
      <c r="AI764" s="26"/>
      <c r="AL764" s="25"/>
      <c r="AM764" s="24"/>
      <c r="AN764" s="24"/>
      <c r="AO764" s="25"/>
      <c r="AR764" s="25"/>
      <c r="AU764" s="34"/>
      <c r="AX764" s="34"/>
      <c r="AZ764" s="24"/>
      <c r="BA764" s="25"/>
      <c r="BB764" s="24"/>
      <c r="BC764" s="24"/>
      <c r="BL764" s="24"/>
      <c r="BM764" s="24"/>
      <c r="BN764" s="24"/>
      <c r="BO764" s="24"/>
      <c r="BP764" s="24"/>
      <c r="BQ764" s="24"/>
      <c r="BR764" s="24"/>
      <c r="BS764" s="24"/>
    </row>
    <row r="765" spans="8:71" s="6" customFormat="1" x14ac:dyDescent="0.2">
      <c r="H765" s="26"/>
      <c r="R765" s="24"/>
      <c r="S765" s="24"/>
      <c r="T765" s="24"/>
      <c r="U765" s="28"/>
      <c r="X765" s="26"/>
      <c r="AA765" s="26"/>
      <c r="AD765" s="26"/>
      <c r="AG765" s="28"/>
      <c r="AH765" s="26"/>
      <c r="AI765" s="26"/>
      <c r="AL765" s="25"/>
      <c r="AM765" s="24"/>
      <c r="AN765" s="24"/>
      <c r="AO765" s="25"/>
      <c r="AR765" s="25"/>
      <c r="AU765" s="34"/>
      <c r="AX765" s="34"/>
      <c r="AZ765" s="24"/>
      <c r="BA765" s="25"/>
      <c r="BB765" s="24"/>
      <c r="BC765" s="24"/>
      <c r="BL765" s="24"/>
      <c r="BM765" s="24"/>
      <c r="BN765" s="24"/>
      <c r="BO765" s="24"/>
      <c r="BP765" s="24"/>
      <c r="BQ765" s="24"/>
      <c r="BR765" s="24"/>
      <c r="BS765" s="24"/>
    </row>
    <row r="766" spans="8:71" s="6" customFormat="1" x14ac:dyDescent="0.2">
      <c r="H766" s="26"/>
      <c r="R766" s="24"/>
      <c r="S766" s="24"/>
      <c r="T766" s="24"/>
      <c r="U766" s="28"/>
      <c r="X766" s="26"/>
      <c r="AA766" s="26"/>
      <c r="AD766" s="26"/>
      <c r="AG766" s="28"/>
      <c r="AH766" s="26"/>
      <c r="AI766" s="26"/>
      <c r="AL766" s="25"/>
      <c r="AM766" s="24"/>
      <c r="AN766" s="24"/>
      <c r="AO766" s="25"/>
      <c r="AR766" s="25"/>
      <c r="AU766" s="34"/>
      <c r="AX766" s="34"/>
      <c r="AZ766" s="24"/>
      <c r="BA766" s="25"/>
      <c r="BB766" s="24"/>
      <c r="BC766" s="24"/>
      <c r="BL766" s="24"/>
      <c r="BM766" s="24"/>
      <c r="BN766" s="24"/>
      <c r="BO766" s="24"/>
      <c r="BP766" s="24"/>
      <c r="BQ766" s="24"/>
      <c r="BR766" s="24"/>
      <c r="BS766" s="24"/>
    </row>
    <row r="767" spans="8:71" s="6" customFormat="1" x14ac:dyDescent="0.2">
      <c r="H767" s="26"/>
      <c r="R767" s="24"/>
      <c r="S767" s="24"/>
      <c r="T767" s="24"/>
      <c r="U767" s="28"/>
      <c r="X767" s="26"/>
      <c r="AA767" s="26"/>
      <c r="AD767" s="26"/>
      <c r="AG767" s="28"/>
      <c r="AH767" s="26"/>
      <c r="AI767" s="26"/>
      <c r="AL767" s="25"/>
      <c r="AM767" s="24"/>
      <c r="AN767" s="24"/>
      <c r="AO767" s="25"/>
      <c r="AR767" s="25"/>
      <c r="AU767" s="34"/>
      <c r="AX767" s="34"/>
      <c r="AZ767" s="24"/>
      <c r="BA767" s="25"/>
      <c r="BB767" s="24"/>
      <c r="BC767" s="24"/>
      <c r="BL767" s="24"/>
      <c r="BM767" s="24"/>
      <c r="BN767" s="24"/>
      <c r="BO767" s="24"/>
      <c r="BP767" s="24"/>
      <c r="BQ767" s="24"/>
      <c r="BR767" s="24"/>
      <c r="BS767" s="24"/>
    </row>
    <row r="768" spans="8:71" s="6" customFormat="1" x14ac:dyDescent="0.2">
      <c r="H768" s="26"/>
      <c r="R768" s="24"/>
      <c r="S768" s="24"/>
      <c r="T768" s="24"/>
      <c r="U768" s="28"/>
      <c r="X768" s="26"/>
      <c r="AA768" s="26"/>
      <c r="AD768" s="26"/>
      <c r="AG768" s="28"/>
      <c r="AH768" s="26"/>
      <c r="AI768" s="26"/>
      <c r="AL768" s="25"/>
      <c r="AM768" s="24"/>
      <c r="AN768" s="24"/>
      <c r="AO768" s="25"/>
      <c r="AR768" s="25"/>
      <c r="AU768" s="34"/>
      <c r="AX768" s="34"/>
      <c r="AZ768" s="24"/>
      <c r="BA768" s="25"/>
      <c r="BB768" s="24"/>
      <c r="BC768" s="24"/>
      <c r="BL768" s="24"/>
      <c r="BM768" s="24"/>
      <c r="BN768" s="24"/>
      <c r="BO768" s="24"/>
      <c r="BP768" s="24"/>
      <c r="BQ768" s="24"/>
      <c r="BR768" s="24"/>
      <c r="BS768" s="24"/>
    </row>
    <row r="769" spans="8:71" s="6" customFormat="1" x14ac:dyDescent="0.2">
      <c r="H769" s="26"/>
      <c r="R769" s="24"/>
      <c r="S769" s="24"/>
      <c r="T769" s="24"/>
      <c r="U769" s="28"/>
      <c r="X769" s="26"/>
      <c r="AA769" s="26"/>
      <c r="AD769" s="26"/>
      <c r="AG769" s="28"/>
      <c r="AH769" s="26"/>
      <c r="AI769" s="26"/>
      <c r="AL769" s="25"/>
      <c r="AM769" s="24"/>
      <c r="AN769" s="24"/>
      <c r="AO769" s="25"/>
      <c r="AR769" s="25"/>
      <c r="AU769" s="34"/>
      <c r="AX769" s="34"/>
      <c r="AZ769" s="24"/>
      <c r="BA769" s="25"/>
      <c r="BB769" s="24"/>
      <c r="BC769" s="24"/>
      <c r="BL769" s="24"/>
      <c r="BM769" s="24"/>
      <c r="BN769" s="24"/>
      <c r="BO769" s="24"/>
      <c r="BP769" s="24"/>
      <c r="BQ769" s="24"/>
      <c r="BR769" s="24"/>
      <c r="BS769" s="24"/>
    </row>
    <row r="770" spans="8:71" s="6" customFormat="1" x14ac:dyDescent="0.2">
      <c r="H770" s="26"/>
      <c r="R770" s="24"/>
      <c r="S770" s="24"/>
      <c r="T770" s="24"/>
      <c r="U770" s="28"/>
      <c r="X770" s="26"/>
      <c r="AA770" s="26"/>
      <c r="AD770" s="26"/>
      <c r="AG770" s="28"/>
      <c r="AH770" s="26"/>
      <c r="AI770" s="26"/>
      <c r="AL770" s="25"/>
      <c r="AM770" s="24"/>
      <c r="AN770" s="24"/>
      <c r="AO770" s="25"/>
      <c r="AR770" s="25"/>
      <c r="AU770" s="34"/>
      <c r="AX770" s="34"/>
      <c r="AZ770" s="24"/>
      <c r="BA770" s="25"/>
      <c r="BB770" s="24"/>
      <c r="BC770" s="24"/>
      <c r="BL770" s="24"/>
      <c r="BM770" s="24"/>
      <c r="BN770" s="24"/>
      <c r="BO770" s="24"/>
      <c r="BP770" s="24"/>
      <c r="BQ770" s="24"/>
      <c r="BR770" s="24"/>
      <c r="BS770" s="24"/>
    </row>
    <row r="771" spans="8:71" s="6" customFormat="1" x14ac:dyDescent="0.2">
      <c r="H771" s="26"/>
      <c r="R771" s="24"/>
      <c r="S771" s="24"/>
      <c r="T771" s="24"/>
      <c r="U771" s="28"/>
      <c r="X771" s="26"/>
      <c r="AA771" s="26"/>
      <c r="AD771" s="26"/>
      <c r="AG771" s="28"/>
      <c r="AH771" s="26"/>
      <c r="AI771" s="26"/>
      <c r="AL771" s="25"/>
      <c r="AM771" s="24"/>
      <c r="AN771" s="24"/>
      <c r="AO771" s="25"/>
      <c r="AR771" s="25"/>
      <c r="AU771" s="34"/>
      <c r="AX771" s="34"/>
      <c r="AZ771" s="24"/>
      <c r="BA771" s="25"/>
      <c r="BB771" s="24"/>
      <c r="BC771" s="24"/>
      <c r="BL771" s="24"/>
      <c r="BM771" s="24"/>
      <c r="BN771" s="24"/>
      <c r="BO771" s="24"/>
      <c r="BP771" s="24"/>
      <c r="BQ771" s="24"/>
      <c r="BR771" s="24"/>
      <c r="BS771" s="24"/>
    </row>
    <row r="772" spans="8:71" s="6" customFormat="1" x14ac:dyDescent="0.2">
      <c r="H772" s="26"/>
      <c r="R772" s="24"/>
      <c r="S772" s="24"/>
      <c r="T772" s="24"/>
      <c r="U772" s="28"/>
      <c r="X772" s="26"/>
      <c r="AA772" s="26"/>
      <c r="AD772" s="26"/>
      <c r="AG772" s="28"/>
      <c r="AH772" s="26"/>
      <c r="AI772" s="26"/>
      <c r="AL772" s="25"/>
      <c r="AM772" s="24"/>
      <c r="AN772" s="24"/>
      <c r="AO772" s="25"/>
      <c r="AR772" s="25"/>
      <c r="AU772" s="34"/>
      <c r="AX772" s="34"/>
      <c r="AZ772" s="24"/>
      <c r="BA772" s="25"/>
      <c r="BB772" s="24"/>
      <c r="BC772" s="24"/>
      <c r="BL772" s="24"/>
      <c r="BM772" s="24"/>
      <c r="BN772" s="24"/>
      <c r="BO772" s="24"/>
      <c r="BP772" s="24"/>
      <c r="BQ772" s="24"/>
      <c r="BR772" s="24"/>
      <c r="BS772" s="24"/>
    </row>
    <row r="773" spans="8:71" s="6" customFormat="1" x14ac:dyDescent="0.2">
      <c r="H773" s="26"/>
      <c r="R773" s="24"/>
      <c r="S773" s="24"/>
      <c r="T773" s="24"/>
      <c r="U773" s="28"/>
      <c r="X773" s="26"/>
      <c r="AA773" s="26"/>
      <c r="AD773" s="26"/>
      <c r="AG773" s="28"/>
      <c r="AH773" s="26"/>
      <c r="AI773" s="26"/>
      <c r="AL773" s="25"/>
      <c r="AM773" s="24"/>
      <c r="AN773" s="24"/>
      <c r="AO773" s="25"/>
      <c r="AR773" s="25"/>
      <c r="AU773" s="34"/>
      <c r="AX773" s="34"/>
      <c r="AZ773" s="24"/>
      <c r="BA773" s="25"/>
      <c r="BB773" s="24"/>
      <c r="BC773" s="24"/>
      <c r="BL773" s="24"/>
      <c r="BM773" s="24"/>
      <c r="BN773" s="24"/>
      <c r="BO773" s="24"/>
      <c r="BP773" s="24"/>
      <c r="BQ773" s="24"/>
      <c r="BR773" s="24"/>
      <c r="BS773" s="24"/>
    </row>
    <row r="774" spans="8:71" s="6" customFormat="1" x14ac:dyDescent="0.2">
      <c r="H774" s="26"/>
      <c r="R774" s="24"/>
      <c r="S774" s="24"/>
      <c r="T774" s="24"/>
      <c r="U774" s="28"/>
      <c r="X774" s="26"/>
      <c r="AA774" s="26"/>
      <c r="AD774" s="26"/>
      <c r="AG774" s="28"/>
      <c r="AH774" s="26"/>
      <c r="AI774" s="26"/>
      <c r="AL774" s="25"/>
      <c r="AM774" s="24"/>
      <c r="AN774" s="24"/>
      <c r="AO774" s="25"/>
      <c r="AR774" s="25"/>
      <c r="AU774" s="34"/>
      <c r="AX774" s="34"/>
      <c r="AZ774" s="24"/>
      <c r="BA774" s="25"/>
      <c r="BB774" s="24"/>
      <c r="BC774" s="24"/>
      <c r="BL774" s="24"/>
      <c r="BM774" s="24"/>
      <c r="BN774" s="24"/>
      <c r="BO774" s="24"/>
      <c r="BP774" s="24"/>
      <c r="BQ774" s="24"/>
      <c r="BR774" s="24"/>
      <c r="BS774" s="24"/>
    </row>
    <row r="775" spans="8:71" s="6" customFormat="1" x14ac:dyDescent="0.2">
      <c r="H775" s="26"/>
      <c r="R775" s="24"/>
      <c r="S775" s="24"/>
      <c r="T775" s="24"/>
      <c r="U775" s="28"/>
      <c r="X775" s="26"/>
      <c r="AA775" s="26"/>
      <c r="AD775" s="26"/>
      <c r="AG775" s="28"/>
      <c r="AH775" s="26"/>
      <c r="AI775" s="26"/>
      <c r="AL775" s="25"/>
      <c r="AM775" s="24"/>
      <c r="AN775" s="24"/>
      <c r="AO775" s="25"/>
      <c r="AR775" s="25"/>
      <c r="AU775" s="34"/>
      <c r="AX775" s="34"/>
      <c r="AZ775" s="24"/>
      <c r="BA775" s="25"/>
      <c r="BB775" s="24"/>
      <c r="BC775" s="24"/>
      <c r="BL775" s="24"/>
      <c r="BM775" s="24"/>
      <c r="BN775" s="24"/>
      <c r="BO775" s="24"/>
      <c r="BP775" s="24"/>
      <c r="BQ775" s="24"/>
      <c r="BR775" s="24"/>
      <c r="BS775" s="24"/>
    </row>
    <row r="776" spans="8:71" s="6" customFormat="1" x14ac:dyDescent="0.2">
      <c r="H776" s="26"/>
      <c r="R776" s="24"/>
      <c r="S776" s="24"/>
      <c r="T776" s="24"/>
      <c r="U776" s="28"/>
      <c r="X776" s="26"/>
      <c r="AA776" s="26"/>
      <c r="AD776" s="26"/>
      <c r="AG776" s="28"/>
      <c r="AH776" s="26"/>
      <c r="AI776" s="26"/>
      <c r="AL776" s="25"/>
      <c r="AM776" s="24"/>
      <c r="AN776" s="24"/>
      <c r="AO776" s="25"/>
      <c r="AR776" s="25"/>
      <c r="AU776" s="34"/>
      <c r="AX776" s="34"/>
      <c r="AZ776" s="24"/>
      <c r="BA776" s="25"/>
      <c r="BB776" s="24"/>
      <c r="BC776" s="24"/>
      <c r="BL776" s="24"/>
      <c r="BM776" s="24"/>
      <c r="BN776" s="24"/>
      <c r="BO776" s="24"/>
      <c r="BP776" s="24"/>
      <c r="BQ776" s="24"/>
      <c r="BR776" s="24"/>
      <c r="BS776" s="24"/>
    </row>
    <row r="777" spans="8:71" s="6" customFormat="1" x14ac:dyDescent="0.2">
      <c r="H777" s="26"/>
      <c r="R777" s="24"/>
      <c r="S777" s="24"/>
      <c r="T777" s="24"/>
      <c r="U777" s="28"/>
      <c r="X777" s="26"/>
      <c r="AA777" s="26"/>
      <c r="AD777" s="26"/>
      <c r="AG777" s="28"/>
      <c r="AH777" s="26"/>
      <c r="AI777" s="26"/>
      <c r="AL777" s="25"/>
      <c r="AM777" s="24"/>
      <c r="AN777" s="24"/>
      <c r="AO777" s="25"/>
      <c r="AR777" s="25"/>
      <c r="AU777" s="34"/>
      <c r="AX777" s="34"/>
      <c r="AZ777" s="24"/>
      <c r="BA777" s="25"/>
      <c r="BB777" s="24"/>
      <c r="BC777" s="24"/>
      <c r="BL777" s="24"/>
      <c r="BM777" s="24"/>
      <c r="BN777" s="24"/>
      <c r="BO777" s="24"/>
      <c r="BP777" s="24"/>
      <c r="BQ777" s="24"/>
      <c r="BR777" s="24"/>
      <c r="BS777" s="24"/>
    </row>
    <row r="778" spans="8:71" s="6" customFormat="1" x14ac:dyDescent="0.2">
      <c r="H778" s="26"/>
      <c r="R778" s="24"/>
      <c r="S778" s="24"/>
      <c r="T778" s="24"/>
      <c r="U778" s="28"/>
      <c r="X778" s="26"/>
      <c r="AA778" s="26"/>
      <c r="AD778" s="26"/>
      <c r="AG778" s="28"/>
      <c r="AH778" s="26"/>
      <c r="AI778" s="26"/>
      <c r="AL778" s="25"/>
      <c r="AM778" s="24"/>
      <c r="AN778" s="24"/>
      <c r="AO778" s="25"/>
      <c r="AR778" s="25"/>
      <c r="AU778" s="34"/>
      <c r="AX778" s="34"/>
      <c r="AZ778" s="24"/>
      <c r="BA778" s="25"/>
      <c r="BB778" s="24"/>
      <c r="BC778" s="24"/>
      <c r="BL778" s="24"/>
      <c r="BM778" s="24"/>
      <c r="BN778" s="24"/>
      <c r="BO778" s="24"/>
      <c r="BP778" s="24"/>
      <c r="BQ778" s="24"/>
      <c r="BR778" s="24"/>
      <c r="BS778" s="24"/>
    </row>
    <row r="779" spans="8:71" s="6" customFormat="1" x14ac:dyDescent="0.2">
      <c r="H779" s="26"/>
      <c r="R779" s="24"/>
      <c r="S779" s="24"/>
      <c r="T779" s="24"/>
      <c r="U779" s="28"/>
      <c r="X779" s="26"/>
      <c r="AA779" s="26"/>
      <c r="AD779" s="26"/>
      <c r="AG779" s="28"/>
      <c r="AH779" s="26"/>
      <c r="AI779" s="26"/>
      <c r="AL779" s="25"/>
      <c r="AM779" s="24"/>
      <c r="AN779" s="24"/>
      <c r="AO779" s="25"/>
      <c r="AR779" s="25"/>
      <c r="AU779" s="34"/>
      <c r="AX779" s="34"/>
      <c r="AZ779" s="24"/>
      <c r="BA779" s="25"/>
      <c r="BB779" s="24"/>
      <c r="BC779" s="24"/>
      <c r="BL779" s="24"/>
      <c r="BM779" s="24"/>
      <c r="BN779" s="24"/>
      <c r="BO779" s="24"/>
      <c r="BP779" s="24"/>
      <c r="BQ779" s="24"/>
      <c r="BR779" s="24"/>
      <c r="BS779" s="24"/>
    </row>
    <row r="780" spans="8:71" s="6" customFormat="1" x14ac:dyDescent="0.2">
      <c r="H780" s="26"/>
      <c r="R780" s="24"/>
      <c r="S780" s="24"/>
      <c r="T780" s="24"/>
      <c r="U780" s="28"/>
      <c r="X780" s="26"/>
      <c r="AA780" s="26"/>
      <c r="AD780" s="26"/>
      <c r="AG780" s="28"/>
      <c r="AH780" s="26"/>
      <c r="AI780" s="26"/>
      <c r="AL780" s="25"/>
      <c r="AM780" s="24"/>
      <c r="AN780" s="24"/>
      <c r="AO780" s="25"/>
      <c r="AR780" s="25"/>
      <c r="AU780" s="34"/>
      <c r="AX780" s="34"/>
      <c r="AZ780" s="24"/>
      <c r="BA780" s="25"/>
      <c r="BB780" s="24"/>
      <c r="BC780" s="24"/>
      <c r="BL780" s="24"/>
      <c r="BM780" s="24"/>
      <c r="BN780" s="24"/>
      <c r="BO780" s="24"/>
      <c r="BP780" s="24"/>
      <c r="BQ780" s="24"/>
      <c r="BR780" s="24"/>
      <c r="BS780" s="24"/>
    </row>
    <row r="781" spans="8:71" s="6" customFormat="1" x14ac:dyDescent="0.2">
      <c r="H781" s="26"/>
      <c r="R781" s="24"/>
      <c r="S781" s="24"/>
      <c r="T781" s="24"/>
      <c r="U781" s="28"/>
      <c r="X781" s="26"/>
      <c r="AA781" s="26"/>
      <c r="AD781" s="26"/>
      <c r="AG781" s="28"/>
      <c r="AH781" s="26"/>
      <c r="AI781" s="26"/>
      <c r="AL781" s="25"/>
      <c r="AM781" s="24"/>
      <c r="AN781" s="24"/>
      <c r="AO781" s="25"/>
      <c r="AR781" s="25"/>
      <c r="AU781" s="34"/>
      <c r="AX781" s="34"/>
      <c r="AZ781" s="24"/>
      <c r="BA781" s="25"/>
      <c r="BB781" s="24"/>
      <c r="BC781" s="24"/>
      <c r="BL781" s="24"/>
      <c r="BM781" s="24"/>
      <c r="BN781" s="24"/>
      <c r="BO781" s="24"/>
      <c r="BP781" s="24"/>
      <c r="BQ781" s="24"/>
      <c r="BR781" s="24"/>
      <c r="BS781" s="24"/>
    </row>
    <row r="782" spans="8:71" s="6" customFormat="1" x14ac:dyDescent="0.2">
      <c r="H782" s="26"/>
      <c r="R782" s="24"/>
      <c r="S782" s="24"/>
      <c r="T782" s="24"/>
      <c r="U782" s="28"/>
      <c r="X782" s="26"/>
      <c r="AA782" s="26"/>
      <c r="AD782" s="26"/>
      <c r="AG782" s="28"/>
      <c r="AH782" s="26"/>
      <c r="AI782" s="26"/>
      <c r="AL782" s="25"/>
      <c r="AM782" s="24"/>
      <c r="AN782" s="24"/>
      <c r="AO782" s="25"/>
      <c r="AR782" s="25"/>
      <c r="AU782" s="34"/>
      <c r="AX782" s="34"/>
      <c r="AZ782" s="24"/>
      <c r="BA782" s="25"/>
      <c r="BB782" s="24"/>
      <c r="BC782" s="24"/>
      <c r="BL782" s="24"/>
      <c r="BM782" s="24"/>
      <c r="BN782" s="24"/>
      <c r="BO782" s="24"/>
      <c r="BP782" s="24"/>
      <c r="BQ782" s="24"/>
      <c r="BR782" s="24"/>
      <c r="BS782" s="24"/>
    </row>
    <row r="783" spans="8:71" s="6" customFormat="1" x14ac:dyDescent="0.2">
      <c r="H783" s="26"/>
      <c r="R783" s="24"/>
      <c r="S783" s="24"/>
      <c r="T783" s="24"/>
      <c r="U783" s="28"/>
      <c r="X783" s="26"/>
      <c r="AA783" s="26"/>
      <c r="AD783" s="26"/>
      <c r="AG783" s="28"/>
      <c r="AH783" s="26"/>
      <c r="AI783" s="26"/>
      <c r="AL783" s="25"/>
      <c r="AM783" s="24"/>
      <c r="AN783" s="24"/>
      <c r="AO783" s="25"/>
      <c r="AR783" s="25"/>
      <c r="AU783" s="34"/>
      <c r="AX783" s="34"/>
      <c r="AZ783" s="24"/>
      <c r="BA783" s="25"/>
      <c r="BB783" s="24"/>
      <c r="BC783" s="24"/>
      <c r="BL783" s="24"/>
      <c r="BM783" s="24"/>
      <c r="BN783" s="24"/>
      <c r="BO783" s="24"/>
      <c r="BP783" s="24"/>
      <c r="BQ783" s="24"/>
      <c r="BR783" s="24"/>
      <c r="BS783" s="24"/>
    </row>
    <row r="784" spans="8:71" s="6" customFormat="1" x14ac:dyDescent="0.2">
      <c r="H784" s="26"/>
      <c r="R784" s="24"/>
      <c r="S784" s="24"/>
      <c r="T784" s="24"/>
      <c r="U784" s="28"/>
      <c r="X784" s="26"/>
      <c r="AA784" s="26"/>
      <c r="AD784" s="26"/>
      <c r="AG784" s="28"/>
      <c r="AH784" s="26"/>
      <c r="AI784" s="26"/>
      <c r="AL784" s="25"/>
      <c r="AM784" s="24"/>
      <c r="AN784" s="24"/>
      <c r="AO784" s="25"/>
      <c r="AR784" s="25"/>
      <c r="AU784" s="34"/>
      <c r="AX784" s="34"/>
      <c r="AZ784" s="24"/>
      <c r="BA784" s="25"/>
      <c r="BB784" s="24"/>
      <c r="BC784" s="24"/>
      <c r="BL784" s="24"/>
      <c r="BM784" s="24"/>
      <c r="BN784" s="24"/>
      <c r="BO784" s="24"/>
      <c r="BP784" s="24"/>
      <c r="BQ784" s="24"/>
      <c r="BR784" s="24"/>
      <c r="BS784" s="24"/>
    </row>
    <row r="785" spans="8:71" s="6" customFormat="1" x14ac:dyDescent="0.2">
      <c r="H785" s="26"/>
      <c r="R785" s="24"/>
      <c r="S785" s="24"/>
      <c r="T785" s="24"/>
      <c r="U785" s="28"/>
      <c r="X785" s="26"/>
      <c r="AA785" s="26"/>
      <c r="AD785" s="26"/>
      <c r="AG785" s="28"/>
      <c r="AH785" s="26"/>
      <c r="AI785" s="26"/>
      <c r="AL785" s="25"/>
      <c r="AM785" s="24"/>
      <c r="AN785" s="24"/>
      <c r="AO785" s="25"/>
      <c r="AR785" s="25"/>
      <c r="AU785" s="34"/>
      <c r="AX785" s="34"/>
      <c r="AZ785" s="24"/>
      <c r="BA785" s="25"/>
      <c r="BB785" s="24"/>
      <c r="BC785" s="24"/>
      <c r="BL785" s="24"/>
      <c r="BM785" s="24"/>
      <c r="BN785" s="24"/>
      <c r="BO785" s="24"/>
      <c r="BP785" s="24"/>
      <c r="BQ785" s="24"/>
      <c r="BR785" s="24"/>
      <c r="BS785" s="24"/>
    </row>
    <row r="786" spans="8:71" s="6" customFormat="1" x14ac:dyDescent="0.2">
      <c r="H786" s="26"/>
      <c r="R786" s="24"/>
      <c r="S786" s="24"/>
      <c r="T786" s="24"/>
      <c r="U786" s="28"/>
      <c r="X786" s="26"/>
      <c r="AA786" s="26"/>
      <c r="AD786" s="26"/>
      <c r="AG786" s="28"/>
      <c r="AH786" s="26"/>
      <c r="AI786" s="26"/>
      <c r="AL786" s="25"/>
      <c r="AM786" s="24"/>
      <c r="AN786" s="24"/>
      <c r="AO786" s="25"/>
      <c r="AR786" s="25"/>
      <c r="AU786" s="34"/>
      <c r="AX786" s="34"/>
      <c r="AZ786" s="24"/>
      <c r="BA786" s="25"/>
      <c r="BB786" s="24"/>
      <c r="BC786" s="24"/>
      <c r="BL786" s="24"/>
      <c r="BM786" s="24"/>
      <c r="BN786" s="24"/>
      <c r="BO786" s="24"/>
      <c r="BP786" s="24"/>
      <c r="BQ786" s="24"/>
      <c r="BR786" s="24"/>
      <c r="BS786" s="24"/>
    </row>
    <row r="787" spans="8:71" s="6" customFormat="1" x14ac:dyDescent="0.2">
      <c r="H787" s="26"/>
      <c r="R787" s="24"/>
      <c r="S787" s="24"/>
      <c r="T787" s="24"/>
      <c r="U787" s="28"/>
      <c r="X787" s="26"/>
      <c r="AA787" s="26"/>
      <c r="AD787" s="26"/>
      <c r="AG787" s="28"/>
      <c r="AH787" s="26"/>
      <c r="AI787" s="26"/>
      <c r="AL787" s="25"/>
      <c r="AM787" s="24"/>
      <c r="AN787" s="24"/>
      <c r="AO787" s="25"/>
      <c r="AR787" s="25"/>
      <c r="AU787" s="34"/>
      <c r="AX787" s="34"/>
      <c r="AZ787" s="24"/>
      <c r="BA787" s="25"/>
      <c r="BB787" s="24"/>
      <c r="BC787" s="24"/>
      <c r="BL787" s="24"/>
      <c r="BM787" s="24"/>
      <c r="BN787" s="24"/>
      <c r="BO787" s="24"/>
      <c r="BP787" s="24"/>
      <c r="BQ787" s="24"/>
      <c r="BR787" s="24"/>
      <c r="BS787" s="24"/>
    </row>
    <row r="788" spans="8:71" s="6" customFormat="1" x14ac:dyDescent="0.2">
      <c r="H788" s="26"/>
      <c r="R788" s="24"/>
      <c r="S788" s="24"/>
      <c r="T788" s="24"/>
      <c r="U788" s="28"/>
      <c r="X788" s="26"/>
      <c r="AA788" s="26"/>
      <c r="AD788" s="26"/>
      <c r="AG788" s="28"/>
      <c r="AH788" s="26"/>
      <c r="AI788" s="26"/>
      <c r="AL788" s="25"/>
      <c r="AM788" s="24"/>
      <c r="AN788" s="24"/>
      <c r="AO788" s="25"/>
      <c r="AR788" s="25"/>
      <c r="AU788" s="34"/>
      <c r="AX788" s="34"/>
      <c r="AZ788" s="24"/>
      <c r="BA788" s="25"/>
      <c r="BB788" s="24"/>
      <c r="BC788" s="24"/>
      <c r="BL788" s="24"/>
      <c r="BM788" s="24"/>
      <c r="BN788" s="24"/>
      <c r="BO788" s="24"/>
      <c r="BP788" s="24"/>
      <c r="BQ788" s="24"/>
      <c r="BR788" s="24"/>
      <c r="BS788" s="24"/>
    </row>
    <row r="789" spans="8:71" s="6" customFormat="1" x14ac:dyDescent="0.2">
      <c r="H789" s="26"/>
      <c r="R789" s="24"/>
      <c r="S789" s="24"/>
      <c r="T789" s="24"/>
      <c r="U789" s="28"/>
      <c r="X789" s="26"/>
      <c r="AA789" s="26"/>
      <c r="AD789" s="26"/>
      <c r="AG789" s="28"/>
      <c r="AH789" s="26"/>
      <c r="AI789" s="26"/>
      <c r="AL789" s="25"/>
      <c r="AM789" s="24"/>
      <c r="AN789" s="24"/>
      <c r="AO789" s="25"/>
      <c r="AR789" s="25"/>
      <c r="AU789" s="34"/>
      <c r="AX789" s="34"/>
      <c r="AZ789" s="24"/>
      <c r="BA789" s="25"/>
      <c r="BB789" s="24"/>
      <c r="BC789" s="24"/>
      <c r="BL789" s="24"/>
      <c r="BM789" s="24"/>
      <c r="BN789" s="24"/>
      <c r="BO789" s="24"/>
      <c r="BP789" s="24"/>
      <c r="BQ789" s="24"/>
      <c r="BR789" s="24"/>
      <c r="BS789" s="24"/>
    </row>
    <row r="790" spans="8:71" s="6" customFormat="1" x14ac:dyDescent="0.2">
      <c r="H790" s="26"/>
      <c r="R790" s="24"/>
      <c r="S790" s="24"/>
      <c r="T790" s="24"/>
      <c r="U790" s="28"/>
      <c r="X790" s="26"/>
      <c r="AA790" s="26"/>
      <c r="AD790" s="26"/>
      <c r="AG790" s="28"/>
      <c r="AH790" s="26"/>
      <c r="AI790" s="26"/>
      <c r="AL790" s="25"/>
      <c r="AM790" s="24"/>
      <c r="AN790" s="24"/>
      <c r="AO790" s="25"/>
      <c r="AR790" s="25"/>
      <c r="AU790" s="34"/>
      <c r="AX790" s="34"/>
      <c r="AZ790" s="24"/>
      <c r="BA790" s="25"/>
      <c r="BB790" s="24"/>
      <c r="BC790" s="24"/>
      <c r="BL790" s="24"/>
      <c r="BM790" s="24"/>
      <c r="BN790" s="24"/>
      <c r="BO790" s="24"/>
      <c r="BP790" s="24"/>
      <c r="BQ790" s="24"/>
      <c r="BR790" s="24"/>
      <c r="BS790" s="24"/>
    </row>
    <row r="791" spans="8:71" s="6" customFormat="1" x14ac:dyDescent="0.2">
      <c r="H791" s="26"/>
      <c r="R791" s="24"/>
      <c r="S791" s="24"/>
      <c r="T791" s="24"/>
      <c r="U791" s="28"/>
      <c r="X791" s="26"/>
      <c r="AA791" s="26"/>
      <c r="AD791" s="26"/>
      <c r="AG791" s="28"/>
      <c r="AH791" s="26"/>
      <c r="AI791" s="26"/>
      <c r="AL791" s="25"/>
      <c r="AM791" s="24"/>
      <c r="AN791" s="24"/>
      <c r="AO791" s="25"/>
      <c r="AR791" s="25"/>
      <c r="AU791" s="34"/>
      <c r="AX791" s="34"/>
      <c r="AZ791" s="24"/>
      <c r="BA791" s="25"/>
      <c r="BB791" s="24"/>
      <c r="BC791" s="24"/>
      <c r="BL791" s="24"/>
      <c r="BM791" s="24"/>
      <c r="BN791" s="24"/>
      <c r="BO791" s="24"/>
      <c r="BP791" s="24"/>
      <c r="BQ791" s="24"/>
      <c r="BR791" s="24"/>
      <c r="BS791" s="24"/>
    </row>
    <row r="792" spans="8:71" s="6" customFormat="1" x14ac:dyDescent="0.2">
      <c r="H792" s="26"/>
      <c r="R792" s="24"/>
      <c r="S792" s="24"/>
      <c r="T792" s="24"/>
      <c r="U792" s="28"/>
      <c r="X792" s="26"/>
      <c r="AA792" s="26"/>
      <c r="AD792" s="26"/>
      <c r="AG792" s="28"/>
      <c r="AH792" s="26"/>
      <c r="AI792" s="26"/>
      <c r="AL792" s="25"/>
      <c r="AM792" s="24"/>
      <c r="AN792" s="24"/>
      <c r="AO792" s="25"/>
      <c r="AR792" s="25"/>
      <c r="AU792" s="34"/>
      <c r="AX792" s="34"/>
      <c r="AZ792" s="24"/>
      <c r="BA792" s="25"/>
      <c r="BB792" s="24"/>
      <c r="BC792" s="24"/>
      <c r="BL792" s="24"/>
      <c r="BM792" s="24"/>
      <c r="BN792" s="24"/>
      <c r="BO792" s="24"/>
      <c r="BP792" s="24"/>
      <c r="BQ792" s="24"/>
      <c r="BR792" s="24"/>
      <c r="BS792" s="24"/>
    </row>
    <row r="793" spans="8:71" s="6" customFormat="1" x14ac:dyDescent="0.2">
      <c r="H793" s="26"/>
      <c r="R793" s="24"/>
      <c r="S793" s="24"/>
      <c r="T793" s="24"/>
      <c r="U793" s="28"/>
      <c r="X793" s="26"/>
      <c r="AA793" s="26"/>
      <c r="AD793" s="26"/>
      <c r="AG793" s="28"/>
      <c r="AH793" s="26"/>
      <c r="AI793" s="26"/>
      <c r="AL793" s="25"/>
      <c r="AM793" s="24"/>
      <c r="AN793" s="24"/>
      <c r="AO793" s="25"/>
      <c r="AR793" s="25"/>
      <c r="AU793" s="34"/>
      <c r="AX793" s="34"/>
      <c r="AZ793" s="24"/>
      <c r="BA793" s="25"/>
      <c r="BB793" s="24"/>
      <c r="BC793" s="24"/>
      <c r="BL793" s="24"/>
      <c r="BM793" s="24"/>
      <c r="BN793" s="24"/>
      <c r="BO793" s="24"/>
      <c r="BP793" s="24"/>
      <c r="BQ793" s="24"/>
      <c r="BR793" s="24"/>
      <c r="BS793" s="24"/>
    </row>
    <row r="794" spans="8:71" s="6" customFormat="1" x14ac:dyDescent="0.2">
      <c r="H794" s="26"/>
      <c r="R794" s="24"/>
      <c r="S794" s="24"/>
      <c r="T794" s="24"/>
      <c r="U794" s="28"/>
      <c r="X794" s="26"/>
      <c r="AA794" s="26"/>
      <c r="AD794" s="26"/>
      <c r="AG794" s="28"/>
      <c r="AH794" s="26"/>
      <c r="AI794" s="26"/>
      <c r="AL794" s="25"/>
      <c r="AM794" s="24"/>
      <c r="AN794" s="24"/>
      <c r="AO794" s="25"/>
      <c r="AR794" s="25"/>
      <c r="AU794" s="34"/>
      <c r="AX794" s="34"/>
      <c r="AZ794" s="24"/>
      <c r="BA794" s="25"/>
      <c r="BB794" s="24"/>
      <c r="BC794" s="24"/>
      <c r="BL794" s="24"/>
      <c r="BM794" s="24"/>
      <c r="BN794" s="24"/>
      <c r="BO794" s="24"/>
      <c r="BP794" s="24"/>
      <c r="BQ794" s="24"/>
      <c r="BR794" s="24"/>
      <c r="BS794" s="24"/>
    </row>
    <row r="795" spans="8:71" s="6" customFormat="1" x14ac:dyDescent="0.2">
      <c r="H795" s="26"/>
      <c r="R795" s="24"/>
      <c r="S795" s="24"/>
      <c r="T795" s="24"/>
      <c r="U795" s="28"/>
      <c r="X795" s="26"/>
      <c r="AA795" s="26"/>
      <c r="AD795" s="26"/>
      <c r="AG795" s="28"/>
      <c r="AH795" s="26"/>
      <c r="AI795" s="26"/>
      <c r="AL795" s="25"/>
      <c r="AM795" s="24"/>
      <c r="AN795" s="24"/>
      <c r="AO795" s="25"/>
      <c r="AR795" s="25"/>
      <c r="AU795" s="34"/>
      <c r="AX795" s="34"/>
      <c r="AZ795" s="24"/>
      <c r="BA795" s="25"/>
      <c r="BB795" s="24"/>
      <c r="BC795" s="24"/>
      <c r="BL795" s="24"/>
      <c r="BM795" s="24"/>
      <c r="BN795" s="24"/>
      <c r="BO795" s="24"/>
      <c r="BP795" s="24"/>
      <c r="BQ795" s="24"/>
      <c r="BR795" s="24"/>
      <c r="BS795" s="24"/>
    </row>
    <row r="796" spans="8:71" s="6" customFormat="1" x14ac:dyDescent="0.2">
      <c r="H796" s="26"/>
      <c r="R796" s="24"/>
      <c r="S796" s="24"/>
      <c r="T796" s="24"/>
      <c r="U796" s="28"/>
      <c r="X796" s="26"/>
      <c r="AA796" s="26"/>
      <c r="AD796" s="26"/>
      <c r="AG796" s="28"/>
      <c r="AH796" s="26"/>
      <c r="AI796" s="26"/>
      <c r="AL796" s="25"/>
      <c r="AM796" s="24"/>
      <c r="AN796" s="24"/>
      <c r="AO796" s="25"/>
      <c r="AR796" s="25"/>
      <c r="AU796" s="34"/>
      <c r="AX796" s="34"/>
      <c r="AZ796" s="24"/>
      <c r="BA796" s="25"/>
      <c r="BB796" s="24"/>
      <c r="BC796" s="24"/>
      <c r="BL796" s="24"/>
      <c r="BM796" s="24"/>
      <c r="BN796" s="24"/>
      <c r="BO796" s="24"/>
      <c r="BP796" s="24"/>
      <c r="BQ796" s="24"/>
      <c r="BR796" s="24"/>
      <c r="BS796" s="24"/>
    </row>
    <row r="797" spans="8:71" s="6" customFormat="1" x14ac:dyDescent="0.2">
      <c r="H797" s="26"/>
      <c r="R797" s="24"/>
      <c r="S797" s="24"/>
      <c r="T797" s="24"/>
      <c r="U797" s="28"/>
      <c r="X797" s="26"/>
      <c r="AA797" s="26"/>
      <c r="AD797" s="26"/>
      <c r="AG797" s="28"/>
      <c r="AH797" s="26"/>
      <c r="AI797" s="26"/>
      <c r="AL797" s="25"/>
      <c r="AM797" s="24"/>
      <c r="AN797" s="24"/>
      <c r="AO797" s="25"/>
      <c r="AR797" s="25"/>
      <c r="AU797" s="34"/>
      <c r="AX797" s="34"/>
      <c r="AZ797" s="24"/>
      <c r="BA797" s="25"/>
      <c r="BB797" s="24"/>
      <c r="BC797" s="24"/>
      <c r="BL797" s="24"/>
      <c r="BM797" s="24"/>
      <c r="BN797" s="24"/>
      <c r="BO797" s="24"/>
      <c r="BP797" s="24"/>
      <c r="BQ797" s="24"/>
      <c r="BR797" s="24"/>
      <c r="BS797" s="24"/>
    </row>
    <row r="798" spans="8:71" s="6" customFormat="1" x14ac:dyDescent="0.2">
      <c r="H798" s="26"/>
      <c r="R798" s="24"/>
      <c r="S798" s="24"/>
      <c r="T798" s="24"/>
      <c r="U798" s="28"/>
      <c r="X798" s="26"/>
      <c r="AA798" s="26"/>
      <c r="AD798" s="26"/>
      <c r="AG798" s="28"/>
      <c r="AH798" s="26"/>
      <c r="AI798" s="26"/>
      <c r="AL798" s="25"/>
      <c r="AM798" s="24"/>
      <c r="AN798" s="24"/>
      <c r="AO798" s="25"/>
      <c r="AR798" s="25"/>
      <c r="AU798" s="34"/>
      <c r="AX798" s="34"/>
      <c r="AZ798" s="24"/>
      <c r="BA798" s="25"/>
      <c r="BB798" s="24"/>
      <c r="BC798" s="24"/>
      <c r="BL798" s="24"/>
      <c r="BM798" s="24"/>
      <c r="BN798" s="24"/>
      <c r="BO798" s="24"/>
      <c r="BP798" s="24"/>
      <c r="BQ798" s="24"/>
      <c r="BR798" s="24"/>
      <c r="BS798" s="24"/>
    </row>
    <row r="799" spans="8:71" s="6" customFormat="1" x14ac:dyDescent="0.2">
      <c r="H799" s="26"/>
      <c r="R799" s="24"/>
      <c r="S799" s="24"/>
      <c r="T799" s="24"/>
      <c r="U799" s="28"/>
      <c r="X799" s="26"/>
      <c r="AA799" s="26"/>
      <c r="AD799" s="26"/>
      <c r="AG799" s="28"/>
      <c r="AH799" s="26"/>
      <c r="AI799" s="26"/>
      <c r="AL799" s="25"/>
      <c r="AM799" s="24"/>
      <c r="AN799" s="24"/>
      <c r="AO799" s="25"/>
      <c r="AR799" s="25"/>
      <c r="AU799" s="34"/>
      <c r="AX799" s="34"/>
      <c r="AZ799" s="24"/>
      <c r="BA799" s="25"/>
      <c r="BB799" s="24"/>
      <c r="BC799" s="24"/>
      <c r="BL799" s="24"/>
      <c r="BM799" s="24"/>
      <c r="BN799" s="24"/>
      <c r="BO799" s="24"/>
      <c r="BP799" s="24"/>
      <c r="BQ799" s="24"/>
      <c r="BR799" s="24"/>
      <c r="BS799" s="24"/>
    </row>
    <row r="800" spans="8:71" s="6" customFormat="1" x14ac:dyDescent="0.2">
      <c r="H800" s="26"/>
      <c r="R800" s="24"/>
      <c r="S800" s="24"/>
      <c r="T800" s="24"/>
      <c r="U800" s="28"/>
      <c r="X800" s="26"/>
      <c r="AA800" s="26"/>
      <c r="AD800" s="26"/>
      <c r="AG800" s="28"/>
      <c r="AH800" s="26"/>
      <c r="AI800" s="26"/>
      <c r="AL800" s="25"/>
      <c r="AM800" s="24"/>
      <c r="AN800" s="24"/>
      <c r="AO800" s="25"/>
      <c r="AR800" s="25"/>
      <c r="AU800" s="34"/>
      <c r="AX800" s="34"/>
      <c r="AZ800" s="24"/>
      <c r="BA800" s="25"/>
      <c r="BB800" s="24"/>
      <c r="BC800" s="24"/>
      <c r="BL800" s="24"/>
      <c r="BM800" s="24"/>
      <c r="BN800" s="24"/>
      <c r="BO800" s="24"/>
      <c r="BP800" s="24"/>
      <c r="BQ800" s="24"/>
      <c r="BR800" s="24"/>
      <c r="BS800" s="24"/>
    </row>
    <row r="801" spans="8:71" s="6" customFormat="1" x14ac:dyDescent="0.2">
      <c r="H801" s="26"/>
      <c r="R801" s="24"/>
      <c r="S801" s="24"/>
      <c r="T801" s="24"/>
      <c r="U801" s="28"/>
      <c r="X801" s="26"/>
      <c r="AA801" s="26"/>
      <c r="AD801" s="26"/>
      <c r="AG801" s="28"/>
      <c r="AH801" s="26"/>
      <c r="AI801" s="26"/>
      <c r="AL801" s="25"/>
      <c r="AM801" s="24"/>
      <c r="AN801" s="24"/>
      <c r="AO801" s="25"/>
      <c r="AR801" s="25"/>
      <c r="AU801" s="34"/>
      <c r="AX801" s="34"/>
      <c r="AZ801" s="24"/>
      <c r="BA801" s="25"/>
      <c r="BB801" s="24"/>
      <c r="BC801" s="24"/>
      <c r="BL801" s="24"/>
      <c r="BM801" s="24"/>
      <c r="BN801" s="24"/>
      <c r="BO801" s="24"/>
      <c r="BP801" s="24"/>
      <c r="BQ801" s="24"/>
      <c r="BR801" s="24"/>
      <c r="BS801" s="24"/>
    </row>
    <row r="802" spans="8:71" s="6" customFormat="1" x14ac:dyDescent="0.2">
      <c r="H802" s="26"/>
      <c r="R802" s="24"/>
      <c r="S802" s="24"/>
      <c r="T802" s="24"/>
      <c r="U802" s="28"/>
      <c r="X802" s="26"/>
      <c r="AA802" s="26"/>
      <c r="AD802" s="26"/>
      <c r="AG802" s="28"/>
      <c r="AH802" s="26"/>
      <c r="AI802" s="26"/>
      <c r="AL802" s="25"/>
      <c r="AM802" s="24"/>
      <c r="AN802" s="24"/>
      <c r="AO802" s="25"/>
      <c r="AR802" s="25"/>
      <c r="AU802" s="34"/>
      <c r="AX802" s="34"/>
      <c r="AZ802" s="24"/>
      <c r="BA802" s="25"/>
      <c r="BB802" s="24"/>
      <c r="BC802" s="24"/>
      <c r="BL802" s="24"/>
      <c r="BM802" s="24"/>
      <c r="BN802" s="24"/>
      <c r="BO802" s="24"/>
      <c r="BP802" s="24"/>
      <c r="BQ802" s="24"/>
      <c r="BR802" s="24"/>
      <c r="BS802" s="24"/>
    </row>
    <row r="803" spans="8:71" s="6" customFormat="1" x14ac:dyDescent="0.2">
      <c r="H803" s="26"/>
      <c r="R803" s="24"/>
      <c r="S803" s="24"/>
      <c r="T803" s="24"/>
      <c r="U803" s="28"/>
      <c r="X803" s="26"/>
      <c r="AA803" s="26"/>
      <c r="AD803" s="26"/>
      <c r="AG803" s="28"/>
      <c r="AH803" s="26"/>
      <c r="AI803" s="26"/>
      <c r="AL803" s="25"/>
      <c r="AM803" s="24"/>
      <c r="AN803" s="24"/>
      <c r="AO803" s="25"/>
      <c r="AR803" s="25"/>
      <c r="AU803" s="34"/>
      <c r="AX803" s="34"/>
      <c r="AZ803" s="24"/>
      <c r="BA803" s="25"/>
      <c r="BB803" s="24"/>
      <c r="BC803" s="24"/>
      <c r="BL803" s="24"/>
      <c r="BM803" s="24"/>
      <c r="BN803" s="24"/>
      <c r="BO803" s="24"/>
      <c r="BP803" s="24"/>
      <c r="BQ803" s="24"/>
      <c r="BR803" s="24"/>
      <c r="BS803" s="24"/>
    </row>
    <row r="804" spans="8:71" s="6" customFormat="1" x14ac:dyDescent="0.2">
      <c r="H804" s="26"/>
      <c r="R804" s="24"/>
      <c r="S804" s="24"/>
      <c r="T804" s="24"/>
      <c r="U804" s="28"/>
      <c r="X804" s="26"/>
      <c r="AA804" s="26"/>
      <c r="AD804" s="26"/>
      <c r="AG804" s="28"/>
      <c r="AH804" s="26"/>
      <c r="AI804" s="26"/>
      <c r="AL804" s="25"/>
      <c r="AM804" s="24"/>
      <c r="AN804" s="24"/>
      <c r="AO804" s="25"/>
      <c r="AR804" s="25"/>
      <c r="AU804" s="34"/>
      <c r="AX804" s="34"/>
      <c r="AZ804" s="24"/>
      <c r="BA804" s="25"/>
      <c r="BB804" s="24"/>
      <c r="BC804" s="24"/>
      <c r="BL804" s="24"/>
      <c r="BM804" s="24"/>
      <c r="BN804" s="24"/>
      <c r="BO804" s="24"/>
      <c r="BP804" s="24"/>
      <c r="BQ804" s="24"/>
      <c r="BR804" s="24"/>
      <c r="BS804" s="24"/>
    </row>
    <row r="805" spans="8:71" s="6" customFormat="1" x14ac:dyDescent="0.2">
      <c r="H805" s="26"/>
      <c r="R805" s="24"/>
      <c r="S805" s="24"/>
      <c r="T805" s="24"/>
      <c r="U805" s="28"/>
      <c r="X805" s="26"/>
      <c r="AA805" s="26"/>
      <c r="AD805" s="26"/>
      <c r="AG805" s="28"/>
      <c r="AH805" s="26"/>
      <c r="AI805" s="26"/>
      <c r="AL805" s="25"/>
      <c r="AM805" s="24"/>
      <c r="AN805" s="24"/>
      <c r="AO805" s="25"/>
      <c r="AR805" s="25"/>
      <c r="AU805" s="34"/>
      <c r="AX805" s="34"/>
      <c r="AZ805" s="24"/>
      <c r="BA805" s="25"/>
      <c r="BB805" s="24"/>
      <c r="BC805" s="24"/>
      <c r="BL805" s="24"/>
      <c r="BM805" s="24"/>
      <c r="BN805" s="24"/>
      <c r="BO805" s="24"/>
      <c r="BP805" s="24"/>
      <c r="BQ805" s="24"/>
      <c r="BR805" s="24"/>
      <c r="BS805" s="24"/>
    </row>
    <row r="806" spans="8:71" s="6" customFormat="1" x14ac:dyDescent="0.2">
      <c r="H806" s="26"/>
      <c r="R806" s="24"/>
      <c r="S806" s="24"/>
      <c r="T806" s="24"/>
      <c r="U806" s="28"/>
      <c r="X806" s="26"/>
      <c r="AA806" s="26"/>
      <c r="AD806" s="26"/>
      <c r="AG806" s="28"/>
      <c r="AH806" s="26"/>
      <c r="AI806" s="26"/>
      <c r="AL806" s="25"/>
      <c r="AM806" s="24"/>
      <c r="AN806" s="24"/>
      <c r="AO806" s="25"/>
      <c r="AR806" s="25"/>
      <c r="AU806" s="34"/>
      <c r="AX806" s="34"/>
      <c r="AZ806" s="24"/>
      <c r="BA806" s="25"/>
      <c r="BB806" s="24"/>
      <c r="BC806" s="24"/>
      <c r="BL806" s="24"/>
      <c r="BM806" s="24"/>
      <c r="BN806" s="24"/>
      <c r="BO806" s="24"/>
      <c r="BP806" s="24"/>
      <c r="BQ806" s="24"/>
      <c r="BR806" s="24"/>
      <c r="BS806" s="24"/>
    </row>
    <row r="807" spans="8:71" s="6" customFormat="1" x14ac:dyDescent="0.2">
      <c r="H807" s="26"/>
      <c r="R807" s="24"/>
      <c r="S807" s="24"/>
      <c r="T807" s="24"/>
      <c r="U807" s="28"/>
      <c r="X807" s="26"/>
      <c r="AA807" s="26"/>
      <c r="AD807" s="26"/>
      <c r="AG807" s="28"/>
      <c r="AH807" s="26"/>
      <c r="AI807" s="26"/>
      <c r="AL807" s="25"/>
      <c r="AM807" s="24"/>
      <c r="AN807" s="24"/>
      <c r="AO807" s="25"/>
      <c r="AR807" s="25"/>
      <c r="AU807" s="34"/>
      <c r="AX807" s="34"/>
      <c r="AZ807" s="24"/>
      <c r="BA807" s="25"/>
      <c r="BB807" s="24"/>
      <c r="BC807" s="24"/>
      <c r="BL807" s="24"/>
      <c r="BM807" s="24"/>
      <c r="BN807" s="24"/>
      <c r="BO807" s="24"/>
      <c r="BP807" s="24"/>
      <c r="BQ807" s="24"/>
      <c r="BR807" s="24"/>
      <c r="BS807" s="24"/>
    </row>
    <row r="808" spans="8:71" s="6" customFormat="1" x14ac:dyDescent="0.2">
      <c r="H808" s="26"/>
      <c r="R808" s="24"/>
      <c r="S808" s="24"/>
      <c r="T808" s="24"/>
      <c r="U808" s="28"/>
      <c r="X808" s="26"/>
      <c r="AA808" s="26"/>
      <c r="AD808" s="26"/>
      <c r="AG808" s="28"/>
      <c r="AH808" s="26"/>
      <c r="AI808" s="26"/>
      <c r="AL808" s="25"/>
      <c r="AM808" s="24"/>
      <c r="AN808" s="24"/>
      <c r="AO808" s="25"/>
      <c r="AR808" s="25"/>
      <c r="AU808" s="34"/>
      <c r="AX808" s="34"/>
      <c r="AZ808" s="24"/>
      <c r="BA808" s="25"/>
      <c r="BB808" s="24"/>
      <c r="BC808" s="24"/>
      <c r="BL808" s="24"/>
      <c r="BM808" s="24"/>
      <c r="BN808" s="24"/>
      <c r="BO808" s="24"/>
      <c r="BP808" s="24"/>
      <c r="BQ808" s="24"/>
      <c r="BR808" s="24"/>
      <c r="BS808" s="24"/>
    </row>
    <row r="809" spans="8:71" s="6" customFormat="1" x14ac:dyDescent="0.2">
      <c r="H809" s="26"/>
      <c r="R809" s="24"/>
      <c r="S809" s="24"/>
      <c r="T809" s="24"/>
      <c r="U809" s="28"/>
      <c r="X809" s="26"/>
      <c r="AA809" s="26"/>
      <c r="AD809" s="26"/>
      <c r="AG809" s="28"/>
      <c r="AH809" s="26"/>
      <c r="AI809" s="26"/>
      <c r="AL809" s="25"/>
      <c r="AM809" s="24"/>
      <c r="AN809" s="24"/>
      <c r="AO809" s="25"/>
      <c r="AR809" s="25"/>
      <c r="AU809" s="34"/>
      <c r="AX809" s="34"/>
      <c r="AZ809" s="24"/>
      <c r="BA809" s="25"/>
      <c r="BB809" s="24"/>
      <c r="BC809" s="24"/>
      <c r="BL809" s="24"/>
      <c r="BM809" s="24"/>
      <c r="BN809" s="24"/>
      <c r="BO809" s="24"/>
      <c r="BP809" s="24"/>
      <c r="BQ809" s="24"/>
      <c r="BR809" s="24"/>
      <c r="BS809" s="24"/>
    </row>
    <row r="810" spans="8:71" s="6" customFormat="1" x14ac:dyDescent="0.2">
      <c r="H810" s="26"/>
      <c r="R810" s="24"/>
      <c r="S810" s="24"/>
      <c r="T810" s="24"/>
      <c r="U810" s="28"/>
      <c r="X810" s="26"/>
      <c r="AA810" s="26"/>
      <c r="AD810" s="26"/>
      <c r="AG810" s="28"/>
      <c r="AH810" s="26"/>
      <c r="AI810" s="26"/>
      <c r="AL810" s="25"/>
      <c r="AM810" s="24"/>
      <c r="AN810" s="24"/>
      <c r="AO810" s="25"/>
      <c r="AR810" s="25"/>
      <c r="AU810" s="34"/>
      <c r="AX810" s="34"/>
      <c r="AZ810" s="24"/>
      <c r="BA810" s="25"/>
      <c r="BB810" s="24"/>
      <c r="BC810" s="24"/>
      <c r="BL810" s="24"/>
      <c r="BM810" s="24"/>
      <c r="BN810" s="24"/>
      <c r="BO810" s="24"/>
      <c r="BP810" s="24"/>
      <c r="BQ810" s="24"/>
      <c r="BR810" s="24"/>
      <c r="BS810" s="24"/>
    </row>
    <row r="811" spans="8:71" s="6" customFormat="1" x14ac:dyDescent="0.2">
      <c r="H811" s="26"/>
      <c r="R811" s="24"/>
      <c r="S811" s="24"/>
      <c r="T811" s="24"/>
      <c r="U811" s="28"/>
      <c r="X811" s="26"/>
      <c r="AA811" s="26"/>
      <c r="AD811" s="26"/>
      <c r="AG811" s="28"/>
      <c r="AH811" s="26"/>
      <c r="AI811" s="26"/>
      <c r="AL811" s="25"/>
      <c r="AM811" s="24"/>
      <c r="AN811" s="24"/>
      <c r="AO811" s="25"/>
      <c r="AR811" s="25"/>
      <c r="AU811" s="34"/>
      <c r="AX811" s="34"/>
      <c r="AZ811" s="24"/>
      <c r="BA811" s="25"/>
      <c r="BB811" s="24"/>
      <c r="BC811" s="24"/>
      <c r="BL811" s="24"/>
      <c r="BM811" s="24"/>
      <c r="BN811" s="24"/>
      <c r="BO811" s="24"/>
      <c r="BP811" s="24"/>
      <c r="BQ811" s="24"/>
      <c r="BR811" s="24"/>
      <c r="BS811" s="24"/>
    </row>
    <row r="812" spans="8:71" s="6" customFormat="1" x14ac:dyDescent="0.2">
      <c r="H812" s="26"/>
      <c r="R812" s="24"/>
      <c r="S812" s="24"/>
      <c r="T812" s="24"/>
      <c r="U812" s="28"/>
      <c r="X812" s="26"/>
      <c r="AA812" s="26"/>
      <c r="AD812" s="26"/>
      <c r="AG812" s="28"/>
      <c r="AH812" s="26"/>
      <c r="AI812" s="26"/>
      <c r="AL812" s="25"/>
      <c r="AM812" s="24"/>
      <c r="AN812" s="24"/>
      <c r="AO812" s="25"/>
      <c r="AR812" s="25"/>
      <c r="AU812" s="34"/>
      <c r="AX812" s="34"/>
      <c r="AZ812" s="24"/>
      <c r="BA812" s="25"/>
      <c r="BB812" s="24"/>
      <c r="BC812" s="24"/>
      <c r="BL812" s="24"/>
      <c r="BM812" s="24"/>
      <c r="BN812" s="24"/>
      <c r="BO812" s="24"/>
      <c r="BP812" s="24"/>
      <c r="BQ812" s="24"/>
      <c r="BR812" s="24"/>
      <c r="BS812" s="24"/>
    </row>
    <row r="813" spans="8:71" s="6" customFormat="1" x14ac:dyDescent="0.2">
      <c r="H813" s="26"/>
      <c r="R813" s="24"/>
      <c r="S813" s="24"/>
      <c r="T813" s="24"/>
      <c r="U813" s="28"/>
      <c r="X813" s="26"/>
      <c r="AA813" s="26"/>
      <c r="AD813" s="26"/>
      <c r="AG813" s="28"/>
      <c r="AH813" s="26"/>
      <c r="AI813" s="26"/>
      <c r="AL813" s="25"/>
      <c r="AM813" s="24"/>
      <c r="AN813" s="24"/>
      <c r="AO813" s="25"/>
      <c r="AR813" s="25"/>
      <c r="AU813" s="34"/>
      <c r="AX813" s="34"/>
      <c r="AZ813" s="24"/>
      <c r="BA813" s="25"/>
      <c r="BB813" s="24"/>
      <c r="BC813" s="24"/>
      <c r="BL813" s="24"/>
      <c r="BM813" s="24"/>
      <c r="BN813" s="24"/>
      <c r="BO813" s="24"/>
      <c r="BP813" s="24"/>
      <c r="BQ813" s="24"/>
      <c r="BR813" s="24"/>
      <c r="BS813" s="24"/>
    </row>
    <row r="814" spans="8:71" s="6" customFormat="1" x14ac:dyDescent="0.2">
      <c r="H814" s="26"/>
      <c r="R814" s="24"/>
      <c r="S814" s="24"/>
      <c r="T814" s="24"/>
      <c r="U814" s="28"/>
      <c r="X814" s="26"/>
      <c r="AA814" s="26"/>
      <c r="AD814" s="26"/>
      <c r="AG814" s="28"/>
      <c r="AH814" s="26"/>
      <c r="AI814" s="26"/>
      <c r="AL814" s="25"/>
      <c r="AM814" s="24"/>
      <c r="AN814" s="24"/>
      <c r="AO814" s="25"/>
      <c r="AR814" s="25"/>
      <c r="AU814" s="34"/>
      <c r="AX814" s="34"/>
      <c r="AZ814" s="24"/>
      <c r="BA814" s="25"/>
      <c r="BB814" s="24"/>
      <c r="BC814" s="24"/>
      <c r="BL814" s="24"/>
      <c r="BM814" s="24"/>
      <c r="BN814" s="24"/>
      <c r="BO814" s="24"/>
      <c r="BP814" s="24"/>
      <c r="BQ814" s="24"/>
      <c r="BR814" s="24"/>
      <c r="BS814" s="24"/>
    </row>
    <row r="815" spans="8:71" s="6" customFormat="1" x14ac:dyDescent="0.2">
      <c r="H815" s="26"/>
      <c r="R815" s="24"/>
      <c r="S815" s="24"/>
      <c r="T815" s="24"/>
      <c r="U815" s="28"/>
      <c r="X815" s="26"/>
      <c r="AA815" s="26"/>
      <c r="AD815" s="26"/>
      <c r="AG815" s="28"/>
      <c r="AH815" s="26"/>
      <c r="AI815" s="26"/>
      <c r="AL815" s="25"/>
      <c r="AM815" s="24"/>
      <c r="AN815" s="24"/>
      <c r="AO815" s="25"/>
      <c r="AR815" s="25"/>
      <c r="AU815" s="34"/>
      <c r="AX815" s="34"/>
      <c r="AZ815" s="24"/>
      <c r="BA815" s="25"/>
      <c r="BB815" s="24"/>
      <c r="BC815" s="24"/>
      <c r="BL815" s="24"/>
      <c r="BM815" s="24"/>
      <c r="BN815" s="24"/>
      <c r="BO815" s="24"/>
      <c r="BP815" s="24"/>
      <c r="BQ815" s="24"/>
      <c r="BR815" s="24"/>
      <c r="BS815" s="24"/>
    </row>
    <row r="816" spans="8:71" s="6" customFormat="1" x14ac:dyDescent="0.2">
      <c r="H816" s="26"/>
      <c r="R816" s="24"/>
      <c r="S816" s="24"/>
      <c r="T816" s="24"/>
      <c r="U816" s="28"/>
      <c r="X816" s="26"/>
      <c r="AA816" s="26"/>
      <c r="AD816" s="26"/>
      <c r="AG816" s="28"/>
      <c r="AH816" s="26"/>
      <c r="AI816" s="26"/>
      <c r="AL816" s="25"/>
      <c r="AM816" s="24"/>
      <c r="AN816" s="24"/>
      <c r="AO816" s="25"/>
      <c r="AR816" s="25"/>
      <c r="AU816" s="34"/>
      <c r="AX816" s="34"/>
      <c r="AZ816" s="24"/>
      <c r="BA816" s="25"/>
      <c r="BB816" s="24"/>
      <c r="BC816" s="24"/>
      <c r="BL816" s="24"/>
      <c r="BM816" s="24"/>
      <c r="BN816" s="24"/>
      <c r="BO816" s="24"/>
      <c r="BP816" s="24"/>
      <c r="BQ816" s="24"/>
      <c r="BR816" s="24"/>
      <c r="BS816" s="24"/>
    </row>
    <row r="817" spans="8:71" s="6" customFormat="1" x14ac:dyDescent="0.2">
      <c r="H817" s="26"/>
      <c r="R817" s="24"/>
      <c r="S817" s="24"/>
      <c r="T817" s="24"/>
      <c r="U817" s="28"/>
      <c r="X817" s="26"/>
      <c r="AA817" s="26"/>
      <c r="AD817" s="26"/>
      <c r="AG817" s="28"/>
      <c r="AH817" s="26"/>
      <c r="AI817" s="26"/>
      <c r="AL817" s="25"/>
      <c r="AM817" s="24"/>
      <c r="AN817" s="24"/>
      <c r="AO817" s="25"/>
      <c r="AR817" s="25"/>
      <c r="AU817" s="34"/>
      <c r="AX817" s="34"/>
      <c r="AZ817" s="24"/>
      <c r="BA817" s="25"/>
      <c r="BB817" s="24"/>
      <c r="BC817" s="24"/>
      <c r="BL817" s="24"/>
      <c r="BM817" s="24"/>
      <c r="BN817" s="24"/>
      <c r="BO817" s="24"/>
      <c r="BP817" s="24"/>
      <c r="BQ817" s="24"/>
      <c r="BR817" s="24"/>
      <c r="BS817" s="24"/>
    </row>
    <row r="818" spans="8:71" s="6" customFormat="1" x14ac:dyDescent="0.2">
      <c r="H818" s="26"/>
      <c r="R818" s="24"/>
      <c r="S818" s="24"/>
      <c r="T818" s="24"/>
      <c r="U818" s="28"/>
      <c r="X818" s="26"/>
      <c r="AA818" s="26"/>
      <c r="AD818" s="26"/>
      <c r="AG818" s="28"/>
      <c r="AH818" s="26"/>
      <c r="AI818" s="26"/>
      <c r="AL818" s="25"/>
      <c r="AM818" s="24"/>
      <c r="AN818" s="24"/>
      <c r="AO818" s="25"/>
      <c r="AR818" s="25"/>
      <c r="AU818" s="34"/>
      <c r="AX818" s="34"/>
      <c r="AZ818" s="24"/>
      <c r="BA818" s="25"/>
      <c r="BB818" s="24"/>
      <c r="BC818" s="24"/>
      <c r="BL818" s="24"/>
      <c r="BM818" s="24"/>
      <c r="BN818" s="24"/>
      <c r="BO818" s="24"/>
      <c r="BP818" s="24"/>
      <c r="BQ818" s="24"/>
      <c r="BR818" s="24"/>
      <c r="BS818" s="24"/>
    </row>
    <row r="819" spans="8:71" s="6" customFormat="1" x14ac:dyDescent="0.2">
      <c r="H819" s="26"/>
      <c r="R819" s="24"/>
      <c r="S819" s="24"/>
      <c r="T819" s="24"/>
      <c r="U819" s="28"/>
      <c r="X819" s="26"/>
      <c r="AA819" s="26"/>
      <c r="AD819" s="26"/>
      <c r="AG819" s="28"/>
      <c r="AH819" s="26"/>
      <c r="AI819" s="26"/>
      <c r="AL819" s="25"/>
      <c r="AM819" s="24"/>
      <c r="AN819" s="24"/>
      <c r="AO819" s="25"/>
      <c r="AR819" s="25"/>
      <c r="AU819" s="34"/>
      <c r="AX819" s="34"/>
      <c r="AZ819" s="24"/>
      <c r="BA819" s="25"/>
      <c r="BB819" s="24"/>
      <c r="BC819" s="24"/>
      <c r="BL819" s="24"/>
      <c r="BM819" s="24"/>
      <c r="BN819" s="24"/>
      <c r="BO819" s="24"/>
      <c r="BP819" s="24"/>
      <c r="BQ819" s="24"/>
      <c r="BR819" s="24"/>
      <c r="BS819" s="24"/>
    </row>
    <row r="820" spans="8:71" s="6" customFormat="1" x14ac:dyDescent="0.2">
      <c r="H820" s="26"/>
      <c r="R820" s="24"/>
      <c r="S820" s="24"/>
      <c r="T820" s="24"/>
      <c r="U820" s="28"/>
      <c r="X820" s="26"/>
      <c r="AA820" s="26"/>
      <c r="AD820" s="26"/>
      <c r="AG820" s="28"/>
      <c r="AH820" s="26"/>
      <c r="AI820" s="26"/>
      <c r="AL820" s="25"/>
      <c r="AM820" s="24"/>
      <c r="AN820" s="24"/>
      <c r="AO820" s="25"/>
      <c r="AR820" s="25"/>
      <c r="AU820" s="34"/>
      <c r="AX820" s="34"/>
      <c r="AZ820" s="24"/>
      <c r="BA820" s="25"/>
      <c r="BB820" s="24"/>
      <c r="BC820" s="24"/>
      <c r="BL820" s="24"/>
      <c r="BM820" s="24"/>
      <c r="BN820" s="24"/>
      <c r="BO820" s="24"/>
      <c r="BP820" s="24"/>
      <c r="BQ820" s="24"/>
      <c r="BR820" s="24"/>
      <c r="BS820" s="24"/>
    </row>
    <row r="821" spans="8:71" s="6" customFormat="1" x14ac:dyDescent="0.2">
      <c r="H821" s="26"/>
      <c r="R821" s="24"/>
      <c r="S821" s="24"/>
      <c r="T821" s="24"/>
      <c r="U821" s="28"/>
      <c r="X821" s="26"/>
      <c r="AA821" s="26"/>
      <c r="AD821" s="26"/>
      <c r="AG821" s="28"/>
      <c r="AH821" s="26"/>
      <c r="AI821" s="26"/>
      <c r="AL821" s="25"/>
      <c r="AM821" s="24"/>
      <c r="AN821" s="24"/>
      <c r="AO821" s="25"/>
      <c r="AR821" s="25"/>
      <c r="AU821" s="34"/>
      <c r="AX821" s="34"/>
      <c r="AZ821" s="24"/>
      <c r="BA821" s="25"/>
      <c r="BB821" s="24"/>
      <c r="BC821" s="24"/>
      <c r="BL821" s="24"/>
      <c r="BM821" s="24"/>
      <c r="BN821" s="24"/>
      <c r="BO821" s="24"/>
      <c r="BP821" s="24"/>
      <c r="BQ821" s="24"/>
      <c r="BR821" s="24"/>
      <c r="BS821" s="24"/>
    </row>
    <row r="822" spans="8:71" s="6" customFormat="1" x14ac:dyDescent="0.2">
      <c r="H822" s="26"/>
      <c r="R822" s="24"/>
      <c r="S822" s="24"/>
      <c r="T822" s="24"/>
      <c r="U822" s="28"/>
      <c r="X822" s="26"/>
      <c r="AA822" s="26"/>
      <c r="AD822" s="26"/>
      <c r="AG822" s="28"/>
      <c r="AH822" s="26"/>
      <c r="AI822" s="26"/>
      <c r="AL822" s="25"/>
      <c r="AM822" s="24"/>
      <c r="AN822" s="24"/>
      <c r="AO822" s="25"/>
      <c r="AR822" s="25"/>
      <c r="AU822" s="34"/>
      <c r="AX822" s="34"/>
      <c r="AZ822" s="24"/>
      <c r="BA822" s="25"/>
      <c r="BB822" s="24"/>
      <c r="BC822" s="24"/>
      <c r="BL822" s="24"/>
      <c r="BM822" s="24"/>
      <c r="BN822" s="24"/>
      <c r="BO822" s="24"/>
      <c r="BP822" s="24"/>
      <c r="BQ822" s="24"/>
      <c r="BR822" s="24"/>
      <c r="BS822" s="24"/>
    </row>
    <row r="823" spans="8:71" s="6" customFormat="1" x14ac:dyDescent="0.2">
      <c r="H823" s="26"/>
      <c r="R823" s="24"/>
      <c r="S823" s="24"/>
      <c r="T823" s="24"/>
      <c r="U823" s="28"/>
      <c r="X823" s="26"/>
      <c r="AA823" s="26"/>
      <c r="AD823" s="26"/>
      <c r="AG823" s="28"/>
      <c r="AH823" s="26"/>
      <c r="AI823" s="26"/>
      <c r="AL823" s="25"/>
      <c r="AM823" s="24"/>
      <c r="AN823" s="24"/>
      <c r="AO823" s="25"/>
      <c r="AR823" s="25"/>
      <c r="AU823" s="34"/>
      <c r="AX823" s="34"/>
      <c r="AZ823" s="24"/>
      <c r="BA823" s="25"/>
      <c r="BB823" s="24"/>
      <c r="BC823" s="24"/>
      <c r="BL823" s="24"/>
      <c r="BM823" s="24"/>
      <c r="BN823" s="24"/>
      <c r="BO823" s="24"/>
      <c r="BP823" s="24"/>
      <c r="BQ823" s="24"/>
      <c r="BR823" s="24"/>
      <c r="BS823" s="24"/>
    </row>
    <row r="824" spans="8:71" s="6" customFormat="1" x14ac:dyDescent="0.2">
      <c r="H824" s="26"/>
      <c r="R824" s="24"/>
      <c r="S824" s="24"/>
      <c r="T824" s="24"/>
      <c r="U824" s="28"/>
      <c r="X824" s="26"/>
      <c r="AA824" s="26"/>
      <c r="AD824" s="26"/>
      <c r="AG824" s="28"/>
      <c r="AH824" s="26"/>
      <c r="AI824" s="26"/>
      <c r="AL824" s="25"/>
      <c r="AM824" s="24"/>
      <c r="AN824" s="24"/>
      <c r="AO824" s="25"/>
      <c r="AR824" s="25"/>
      <c r="AU824" s="34"/>
      <c r="AX824" s="34"/>
      <c r="AZ824" s="24"/>
      <c r="BA824" s="25"/>
      <c r="BB824" s="24"/>
      <c r="BC824" s="24"/>
      <c r="BL824" s="24"/>
      <c r="BM824" s="24"/>
      <c r="BN824" s="24"/>
      <c r="BO824" s="24"/>
      <c r="BP824" s="24"/>
      <c r="BQ824" s="24"/>
      <c r="BR824" s="24"/>
      <c r="BS824" s="24"/>
    </row>
    <row r="825" spans="8:71" s="6" customFormat="1" x14ac:dyDescent="0.2">
      <c r="H825" s="26"/>
      <c r="R825" s="24"/>
      <c r="S825" s="24"/>
      <c r="T825" s="24"/>
      <c r="U825" s="28"/>
      <c r="X825" s="26"/>
      <c r="AA825" s="26"/>
      <c r="AD825" s="26"/>
      <c r="AG825" s="28"/>
      <c r="AH825" s="26"/>
      <c r="AI825" s="26"/>
      <c r="AL825" s="25"/>
      <c r="AM825" s="24"/>
      <c r="AN825" s="24"/>
      <c r="AO825" s="25"/>
      <c r="AR825" s="25"/>
      <c r="AU825" s="34"/>
      <c r="AX825" s="34"/>
      <c r="AZ825" s="24"/>
      <c r="BA825" s="25"/>
      <c r="BB825" s="24"/>
      <c r="BC825" s="24"/>
      <c r="BL825" s="24"/>
      <c r="BM825" s="24"/>
      <c r="BN825" s="24"/>
      <c r="BO825" s="24"/>
      <c r="BP825" s="24"/>
      <c r="BQ825" s="24"/>
      <c r="BR825" s="24"/>
      <c r="BS825" s="24"/>
    </row>
    <row r="826" spans="8:71" s="6" customFormat="1" x14ac:dyDescent="0.2">
      <c r="H826" s="26"/>
      <c r="R826" s="24"/>
      <c r="S826" s="24"/>
      <c r="T826" s="24"/>
      <c r="U826" s="28"/>
      <c r="X826" s="26"/>
      <c r="AA826" s="26"/>
      <c r="AD826" s="26"/>
      <c r="AG826" s="28"/>
      <c r="AH826" s="26"/>
      <c r="AI826" s="26"/>
      <c r="AL826" s="25"/>
      <c r="AM826" s="24"/>
      <c r="AN826" s="24"/>
      <c r="AO826" s="25"/>
      <c r="AR826" s="25"/>
      <c r="AU826" s="34"/>
      <c r="AX826" s="34"/>
      <c r="AZ826" s="24"/>
      <c r="BA826" s="25"/>
      <c r="BB826" s="24"/>
      <c r="BC826" s="24"/>
      <c r="BL826" s="24"/>
      <c r="BM826" s="24"/>
      <c r="BN826" s="24"/>
      <c r="BO826" s="24"/>
      <c r="BP826" s="24"/>
      <c r="BQ826" s="24"/>
      <c r="BR826" s="24"/>
      <c r="BS826" s="24"/>
    </row>
    <row r="827" spans="8:71" s="6" customFormat="1" x14ac:dyDescent="0.2">
      <c r="H827" s="26"/>
      <c r="R827" s="24"/>
      <c r="S827" s="24"/>
      <c r="T827" s="24"/>
      <c r="U827" s="28"/>
      <c r="X827" s="26"/>
      <c r="AA827" s="26"/>
      <c r="AD827" s="26"/>
      <c r="AG827" s="28"/>
      <c r="AH827" s="26"/>
      <c r="AI827" s="26"/>
      <c r="AL827" s="25"/>
      <c r="AM827" s="24"/>
      <c r="AN827" s="24"/>
      <c r="AO827" s="25"/>
      <c r="AR827" s="25"/>
      <c r="AU827" s="34"/>
      <c r="AX827" s="34"/>
      <c r="AZ827" s="24"/>
      <c r="BA827" s="25"/>
      <c r="BB827" s="24"/>
      <c r="BC827" s="24"/>
      <c r="BL827" s="24"/>
      <c r="BM827" s="24"/>
      <c r="BN827" s="24"/>
      <c r="BO827" s="24"/>
      <c r="BP827" s="24"/>
      <c r="BQ827" s="24"/>
      <c r="BR827" s="24"/>
      <c r="BS827" s="24"/>
    </row>
    <row r="828" spans="8:71" s="6" customFormat="1" x14ac:dyDescent="0.2">
      <c r="H828" s="26"/>
      <c r="R828" s="24"/>
      <c r="S828" s="24"/>
      <c r="T828" s="24"/>
      <c r="U828" s="28"/>
      <c r="X828" s="26"/>
      <c r="AA828" s="26"/>
      <c r="AD828" s="26"/>
      <c r="AG828" s="28"/>
      <c r="AH828" s="26"/>
      <c r="AI828" s="26"/>
      <c r="AL828" s="25"/>
      <c r="AM828" s="24"/>
      <c r="AN828" s="24"/>
      <c r="AO828" s="25"/>
      <c r="AR828" s="25"/>
      <c r="AU828" s="34"/>
      <c r="AX828" s="34"/>
      <c r="AZ828" s="24"/>
      <c r="BA828" s="25"/>
      <c r="BB828" s="24"/>
      <c r="BC828" s="24"/>
      <c r="BL828" s="24"/>
      <c r="BM828" s="24"/>
      <c r="BN828" s="24"/>
      <c r="BO828" s="24"/>
      <c r="BP828" s="24"/>
      <c r="BQ828" s="24"/>
      <c r="BR828" s="24"/>
      <c r="BS828" s="24"/>
    </row>
    <row r="829" spans="8:71" s="6" customFormat="1" x14ac:dyDescent="0.2">
      <c r="H829" s="26"/>
      <c r="R829" s="24"/>
      <c r="S829" s="24"/>
      <c r="T829" s="24"/>
      <c r="U829" s="28"/>
      <c r="X829" s="26"/>
      <c r="AA829" s="26"/>
      <c r="AD829" s="26"/>
      <c r="AG829" s="28"/>
      <c r="AH829" s="26"/>
      <c r="AI829" s="26"/>
      <c r="AL829" s="25"/>
      <c r="AM829" s="24"/>
      <c r="AN829" s="24"/>
      <c r="AO829" s="25"/>
      <c r="AR829" s="25"/>
      <c r="AU829" s="34"/>
      <c r="AX829" s="34"/>
      <c r="AZ829" s="24"/>
      <c r="BA829" s="25"/>
      <c r="BB829" s="24"/>
      <c r="BC829" s="24"/>
      <c r="BL829" s="24"/>
      <c r="BM829" s="24"/>
      <c r="BN829" s="24"/>
      <c r="BO829" s="24"/>
      <c r="BP829" s="24"/>
      <c r="BQ829" s="24"/>
      <c r="BR829" s="24"/>
      <c r="BS829" s="24"/>
    </row>
    <row r="830" spans="8:71" s="6" customFormat="1" x14ac:dyDescent="0.2">
      <c r="H830" s="26"/>
      <c r="R830" s="24"/>
      <c r="S830" s="24"/>
      <c r="T830" s="24"/>
      <c r="U830" s="28"/>
      <c r="X830" s="26"/>
      <c r="AA830" s="26"/>
      <c r="AD830" s="26"/>
      <c r="AG830" s="28"/>
      <c r="AH830" s="26"/>
      <c r="AI830" s="26"/>
      <c r="AL830" s="25"/>
      <c r="AM830" s="24"/>
      <c r="AN830" s="24"/>
      <c r="AO830" s="25"/>
      <c r="AR830" s="25"/>
      <c r="AU830" s="34"/>
      <c r="AX830" s="34"/>
      <c r="AZ830" s="24"/>
      <c r="BA830" s="25"/>
      <c r="BB830" s="24"/>
      <c r="BC830" s="24"/>
      <c r="BL830" s="24"/>
      <c r="BM830" s="24"/>
      <c r="BN830" s="24"/>
      <c r="BO830" s="24"/>
      <c r="BP830" s="24"/>
      <c r="BQ830" s="24"/>
      <c r="BR830" s="24"/>
      <c r="BS830" s="24"/>
    </row>
    <row r="831" spans="8:71" s="6" customFormat="1" x14ac:dyDescent="0.2">
      <c r="H831" s="26"/>
      <c r="R831" s="24"/>
      <c r="S831" s="24"/>
      <c r="T831" s="24"/>
      <c r="U831" s="28"/>
      <c r="X831" s="26"/>
      <c r="AA831" s="26"/>
      <c r="AD831" s="26"/>
      <c r="AG831" s="28"/>
      <c r="AH831" s="26"/>
      <c r="AI831" s="26"/>
      <c r="AL831" s="25"/>
      <c r="AM831" s="24"/>
      <c r="AN831" s="24"/>
      <c r="AO831" s="25"/>
      <c r="AR831" s="25"/>
      <c r="AU831" s="34"/>
      <c r="AX831" s="34"/>
      <c r="AZ831" s="24"/>
      <c r="BA831" s="25"/>
      <c r="BB831" s="24"/>
      <c r="BC831" s="24"/>
      <c r="BL831" s="24"/>
      <c r="BM831" s="24"/>
      <c r="BN831" s="24"/>
      <c r="BO831" s="24"/>
      <c r="BP831" s="24"/>
      <c r="BQ831" s="24"/>
      <c r="BR831" s="24"/>
      <c r="BS831" s="24"/>
    </row>
    <row r="832" spans="8:71" s="6" customFormat="1" x14ac:dyDescent="0.2">
      <c r="H832" s="26"/>
      <c r="R832" s="24"/>
      <c r="S832" s="24"/>
      <c r="T832" s="24"/>
      <c r="U832" s="28"/>
      <c r="X832" s="26"/>
      <c r="AA832" s="26"/>
      <c r="AD832" s="26"/>
      <c r="AG832" s="28"/>
      <c r="AH832" s="26"/>
      <c r="AI832" s="26"/>
      <c r="AL832" s="25"/>
      <c r="AM832" s="24"/>
      <c r="AN832" s="24"/>
      <c r="AO832" s="25"/>
      <c r="AR832" s="25"/>
      <c r="AU832" s="34"/>
      <c r="AX832" s="34"/>
      <c r="AZ832" s="24"/>
      <c r="BA832" s="25"/>
      <c r="BB832" s="24"/>
      <c r="BC832" s="24"/>
      <c r="BL832" s="24"/>
      <c r="BM832" s="24"/>
      <c r="BN832" s="24"/>
      <c r="BO832" s="24"/>
      <c r="BP832" s="24"/>
      <c r="BQ832" s="24"/>
      <c r="BR832" s="24"/>
      <c r="BS832" s="24"/>
    </row>
    <row r="833" spans="8:71" s="6" customFormat="1" x14ac:dyDescent="0.2">
      <c r="H833" s="26"/>
      <c r="R833" s="24"/>
      <c r="S833" s="24"/>
      <c r="T833" s="24"/>
      <c r="U833" s="28"/>
      <c r="X833" s="26"/>
      <c r="AA833" s="26"/>
      <c r="AD833" s="26"/>
      <c r="AG833" s="28"/>
      <c r="AH833" s="26"/>
      <c r="AI833" s="26"/>
      <c r="AL833" s="25"/>
      <c r="AM833" s="24"/>
      <c r="AN833" s="24"/>
      <c r="AO833" s="25"/>
      <c r="AR833" s="25"/>
      <c r="AU833" s="34"/>
      <c r="AX833" s="34"/>
      <c r="AZ833" s="24"/>
      <c r="BA833" s="25"/>
      <c r="BB833" s="24"/>
      <c r="BC833" s="24"/>
      <c r="BL833" s="24"/>
      <c r="BM833" s="24"/>
      <c r="BN833" s="24"/>
      <c r="BO833" s="24"/>
      <c r="BP833" s="24"/>
      <c r="BQ833" s="24"/>
      <c r="BR833" s="24"/>
      <c r="BS833" s="24"/>
    </row>
    <row r="834" spans="8:71" s="6" customFormat="1" x14ac:dyDescent="0.2">
      <c r="H834" s="26"/>
      <c r="R834" s="24"/>
      <c r="S834" s="24"/>
      <c r="T834" s="24"/>
      <c r="U834" s="28"/>
      <c r="X834" s="26"/>
      <c r="AA834" s="26"/>
      <c r="AD834" s="26"/>
      <c r="AG834" s="28"/>
      <c r="AH834" s="26"/>
      <c r="AI834" s="26"/>
      <c r="AL834" s="25"/>
      <c r="AM834" s="24"/>
      <c r="AN834" s="24"/>
      <c r="AO834" s="25"/>
      <c r="AR834" s="25"/>
      <c r="AU834" s="34"/>
      <c r="AX834" s="34"/>
      <c r="AZ834" s="24"/>
      <c r="BA834" s="25"/>
      <c r="BB834" s="24"/>
      <c r="BC834" s="24"/>
      <c r="BL834" s="24"/>
      <c r="BM834" s="24"/>
      <c r="BN834" s="24"/>
      <c r="BO834" s="24"/>
      <c r="BP834" s="24"/>
      <c r="BQ834" s="24"/>
      <c r="BR834" s="24"/>
      <c r="BS834" s="24"/>
    </row>
    <row r="835" spans="8:71" s="6" customFormat="1" x14ac:dyDescent="0.2">
      <c r="H835" s="26"/>
      <c r="R835" s="24"/>
      <c r="S835" s="24"/>
      <c r="T835" s="24"/>
      <c r="U835" s="28"/>
      <c r="X835" s="26"/>
      <c r="AA835" s="26"/>
      <c r="AD835" s="26"/>
      <c r="AG835" s="28"/>
      <c r="AH835" s="26"/>
      <c r="AI835" s="26"/>
      <c r="AL835" s="25"/>
      <c r="AM835" s="24"/>
      <c r="AN835" s="24"/>
      <c r="AO835" s="25"/>
      <c r="AR835" s="25"/>
      <c r="AU835" s="34"/>
      <c r="AX835" s="34"/>
      <c r="AZ835" s="24"/>
      <c r="BA835" s="25"/>
      <c r="BB835" s="24"/>
      <c r="BC835" s="24"/>
      <c r="BL835" s="24"/>
      <c r="BM835" s="24"/>
      <c r="BN835" s="24"/>
      <c r="BO835" s="24"/>
      <c r="BP835" s="24"/>
      <c r="BQ835" s="24"/>
      <c r="BR835" s="24"/>
      <c r="BS835" s="24"/>
    </row>
    <row r="836" spans="8:71" s="6" customFormat="1" x14ac:dyDescent="0.2">
      <c r="H836" s="26"/>
      <c r="R836" s="24"/>
      <c r="S836" s="24"/>
      <c r="T836" s="24"/>
      <c r="U836" s="28"/>
      <c r="X836" s="26"/>
      <c r="AA836" s="26"/>
      <c r="AD836" s="26"/>
      <c r="AG836" s="28"/>
      <c r="AH836" s="26"/>
      <c r="AI836" s="26"/>
      <c r="AL836" s="25"/>
      <c r="AM836" s="24"/>
      <c r="AN836" s="24"/>
      <c r="AO836" s="25"/>
      <c r="AR836" s="25"/>
      <c r="AU836" s="34"/>
      <c r="AX836" s="34"/>
      <c r="AZ836" s="24"/>
      <c r="BA836" s="25"/>
      <c r="BB836" s="24"/>
      <c r="BC836" s="24"/>
      <c r="BL836" s="24"/>
      <c r="BM836" s="24"/>
      <c r="BN836" s="24"/>
      <c r="BO836" s="24"/>
      <c r="BP836" s="24"/>
      <c r="BQ836" s="24"/>
      <c r="BR836" s="24"/>
      <c r="BS836" s="24"/>
    </row>
    <row r="837" spans="8:71" s="6" customFormat="1" x14ac:dyDescent="0.2">
      <c r="H837" s="26"/>
      <c r="R837" s="24"/>
      <c r="S837" s="24"/>
      <c r="T837" s="24"/>
      <c r="U837" s="28"/>
      <c r="X837" s="26"/>
      <c r="AA837" s="26"/>
      <c r="AD837" s="26"/>
      <c r="AG837" s="28"/>
      <c r="AH837" s="26"/>
      <c r="AI837" s="26"/>
      <c r="AL837" s="25"/>
      <c r="AM837" s="24"/>
      <c r="AN837" s="24"/>
      <c r="AO837" s="25"/>
      <c r="AR837" s="25"/>
      <c r="AU837" s="34"/>
      <c r="AX837" s="34"/>
      <c r="AZ837" s="24"/>
      <c r="BA837" s="25"/>
      <c r="BB837" s="24"/>
      <c r="BC837" s="24"/>
      <c r="BL837" s="24"/>
      <c r="BM837" s="24"/>
      <c r="BN837" s="24"/>
      <c r="BO837" s="24"/>
      <c r="BP837" s="24"/>
      <c r="BQ837" s="24"/>
      <c r="BR837" s="24"/>
      <c r="BS837" s="24"/>
    </row>
    <row r="838" spans="8:71" s="6" customFormat="1" x14ac:dyDescent="0.2">
      <c r="H838" s="26"/>
      <c r="R838" s="24"/>
      <c r="S838" s="24"/>
      <c r="T838" s="24"/>
      <c r="U838" s="28"/>
      <c r="X838" s="26"/>
      <c r="AA838" s="26"/>
      <c r="AD838" s="26"/>
      <c r="AG838" s="28"/>
      <c r="AH838" s="26"/>
      <c r="AI838" s="26"/>
      <c r="AL838" s="25"/>
      <c r="AM838" s="24"/>
      <c r="AN838" s="24"/>
      <c r="AO838" s="25"/>
      <c r="AR838" s="25"/>
      <c r="AU838" s="34"/>
      <c r="AX838" s="34"/>
      <c r="AZ838" s="24"/>
      <c r="BA838" s="25"/>
      <c r="BB838" s="24"/>
      <c r="BC838" s="24"/>
      <c r="BL838" s="24"/>
      <c r="BM838" s="24"/>
      <c r="BN838" s="24"/>
      <c r="BO838" s="24"/>
      <c r="BP838" s="24"/>
      <c r="BQ838" s="24"/>
      <c r="BR838" s="24"/>
      <c r="BS838" s="24"/>
    </row>
    <row r="839" spans="8:71" s="6" customFormat="1" x14ac:dyDescent="0.2">
      <c r="H839" s="26"/>
      <c r="R839" s="24"/>
      <c r="S839" s="24"/>
      <c r="T839" s="24"/>
      <c r="U839" s="28"/>
      <c r="X839" s="26"/>
      <c r="AA839" s="26"/>
      <c r="AD839" s="26"/>
      <c r="AG839" s="28"/>
      <c r="AH839" s="26"/>
      <c r="AI839" s="26"/>
      <c r="AL839" s="25"/>
      <c r="AM839" s="24"/>
      <c r="AN839" s="24"/>
      <c r="AO839" s="25"/>
      <c r="AR839" s="25"/>
      <c r="AU839" s="34"/>
      <c r="AX839" s="34"/>
      <c r="AZ839" s="24"/>
      <c r="BA839" s="25"/>
      <c r="BB839" s="24"/>
      <c r="BC839" s="24"/>
      <c r="BL839" s="24"/>
      <c r="BM839" s="24"/>
      <c r="BN839" s="24"/>
      <c r="BO839" s="24"/>
      <c r="BP839" s="24"/>
      <c r="BQ839" s="24"/>
      <c r="BR839" s="24"/>
      <c r="BS839" s="24"/>
    </row>
    <row r="840" spans="8:71" s="6" customFormat="1" x14ac:dyDescent="0.2">
      <c r="H840" s="26"/>
      <c r="R840" s="24"/>
      <c r="S840" s="24"/>
      <c r="T840" s="24"/>
      <c r="U840" s="28"/>
      <c r="X840" s="26"/>
      <c r="AA840" s="26"/>
      <c r="AD840" s="26"/>
      <c r="AG840" s="28"/>
      <c r="AH840" s="26"/>
      <c r="AI840" s="26"/>
      <c r="AL840" s="25"/>
      <c r="AM840" s="24"/>
      <c r="AN840" s="24"/>
      <c r="AO840" s="25"/>
      <c r="AR840" s="25"/>
      <c r="AU840" s="34"/>
      <c r="AX840" s="34"/>
      <c r="AZ840" s="24"/>
      <c r="BA840" s="25"/>
      <c r="BB840" s="24"/>
      <c r="BC840" s="24"/>
      <c r="BL840" s="24"/>
      <c r="BM840" s="24"/>
      <c r="BN840" s="24"/>
      <c r="BO840" s="24"/>
      <c r="BP840" s="24"/>
      <c r="BQ840" s="24"/>
      <c r="BR840" s="24"/>
      <c r="BS840" s="24"/>
    </row>
    <row r="841" spans="8:71" s="6" customFormat="1" x14ac:dyDescent="0.2">
      <c r="H841" s="26"/>
      <c r="R841" s="24"/>
      <c r="S841" s="24"/>
      <c r="T841" s="24"/>
      <c r="U841" s="28"/>
      <c r="X841" s="26"/>
      <c r="AA841" s="26"/>
      <c r="AD841" s="26"/>
      <c r="AG841" s="28"/>
      <c r="AH841" s="26"/>
      <c r="AI841" s="26"/>
      <c r="AL841" s="25"/>
      <c r="AM841" s="24"/>
      <c r="AN841" s="24"/>
      <c r="AO841" s="25"/>
      <c r="AR841" s="25"/>
      <c r="AU841" s="34"/>
      <c r="AX841" s="34"/>
      <c r="AZ841" s="24"/>
      <c r="BA841" s="25"/>
      <c r="BB841" s="24"/>
      <c r="BC841" s="24"/>
      <c r="BL841" s="24"/>
      <c r="BM841" s="24"/>
      <c r="BN841" s="24"/>
      <c r="BO841" s="24"/>
      <c r="BP841" s="24"/>
      <c r="BQ841" s="24"/>
      <c r="BR841" s="24"/>
      <c r="BS841" s="24"/>
    </row>
    <row r="842" spans="8:71" s="6" customFormat="1" x14ac:dyDescent="0.2">
      <c r="H842" s="26"/>
      <c r="R842" s="24"/>
      <c r="S842" s="24"/>
      <c r="T842" s="24"/>
      <c r="U842" s="28"/>
      <c r="X842" s="26"/>
      <c r="AA842" s="26"/>
      <c r="AD842" s="26"/>
      <c r="AG842" s="28"/>
      <c r="AH842" s="26"/>
      <c r="AI842" s="26"/>
      <c r="AL842" s="25"/>
      <c r="AM842" s="24"/>
      <c r="AN842" s="24"/>
      <c r="AO842" s="25"/>
      <c r="AR842" s="25"/>
      <c r="AU842" s="34"/>
      <c r="AX842" s="34"/>
      <c r="AZ842" s="24"/>
      <c r="BA842" s="25"/>
      <c r="BB842" s="24"/>
      <c r="BC842" s="24"/>
      <c r="BL842" s="24"/>
      <c r="BM842" s="24"/>
      <c r="BN842" s="24"/>
      <c r="BO842" s="24"/>
      <c r="BP842" s="24"/>
      <c r="BQ842" s="24"/>
      <c r="BR842" s="24"/>
      <c r="BS842" s="24"/>
    </row>
    <row r="843" spans="8:71" s="6" customFormat="1" x14ac:dyDescent="0.2">
      <c r="H843" s="26"/>
      <c r="R843" s="24"/>
      <c r="S843" s="24"/>
      <c r="T843" s="24"/>
      <c r="U843" s="28"/>
      <c r="X843" s="26"/>
      <c r="AA843" s="26"/>
      <c r="AD843" s="26"/>
      <c r="AG843" s="28"/>
      <c r="AH843" s="26"/>
      <c r="AI843" s="26"/>
      <c r="AL843" s="25"/>
      <c r="AM843" s="24"/>
      <c r="AN843" s="24"/>
      <c r="AO843" s="25"/>
      <c r="AR843" s="25"/>
      <c r="AU843" s="34"/>
      <c r="AX843" s="34"/>
      <c r="AZ843" s="24"/>
      <c r="BA843" s="25"/>
      <c r="BB843" s="24"/>
      <c r="BC843" s="24"/>
      <c r="BL843" s="24"/>
      <c r="BM843" s="24"/>
      <c r="BN843" s="24"/>
      <c r="BO843" s="24"/>
      <c r="BP843" s="24"/>
      <c r="BQ843" s="24"/>
      <c r="BR843" s="24"/>
      <c r="BS843" s="24"/>
    </row>
    <row r="844" spans="8:71" s="6" customFormat="1" x14ac:dyDescent="0.2">
      <c r="H844" s="26"/>
      <c r="R844" s="24"/>
      <c r="S844" s="24"/>
      <c r="T844" s="24"/>
      <c r="U844" s="28"/>
      <c r="X844" s="26"/>
      <c r="AA844" s="26"/>
      <c r="AD844" s="26"/>
      <c r="AG844" s="28"/>
      <c r="AH844" s="26"/>
      <c r="AI844" s="26"/>
      <c r="AL844" s="25"/>
      <c r="AM844" s="24"/>
      <c r="AN844" s="24"/>
      <c r="AO844" s="25"/>
      <c r="AR844" s="25"/>
      <c r="AU844" s="34"/>
      <c r="AX844" s="34"/>
      <c r="AZ844" s="24"/>
      <c r="BA844" s="25"/>
      <c r="BB844" s="24"/>
      <c r="BC844" s="24"/>
      <c r="BL844" s="24"/>
      <c r="BM844" s="24"/>
      <c r="BN844" s="24"/>
      <c r="BO844" s="24"/>
      <c r="BP844" s="24"/>
      <c r="BQ844" s="24"/>
      <c r="BR844" s="24"/>
      <c r="BS844" s="24"/>
    </row>
    <row r="845" spans="8:71" s="6" customFormat="1" x14ac:dyDescent="0.2">
      <c r="H845" s="26"/>
      <c r="R845" s="24"/>
      <c r="S845" s="24"/>
      <c r="T845" s="24"/>
      <c r="U845" s="28"/>
      <c r="X845" s="26"/>
      <c r="AA845" s="26"/>
      <c r="AD845" s="26"/>
      <c r="AG845" s="28"/>
      <c r="AH845" s="26"/>
      <c r="AI845" s="26"/>
      <c r="AL845" s="25"/>
      <c r="AM845" s="24"/>
      <c r="AN845" s="24"/>
      <c r="AO845" s="25"/>
      <c r="AR845" s="25"/>
      <c r="AU845" s="34"/>
      <c r="AX845" s="34"/>
      <c r="AZ845" s="24"/>
      <c r="BA845" s="25"/>
      <c r="BB845" s="24"/>
      <c r="BC845" s="24"/>
      <c r="BL845" s="24"/>
      <c r="BM845" s="24"/>
      <c r="BN845" s="24"/>
      <c r="BO845" s="24"/>
      <c r="BP845" s="24"/>
      <c r="BQ845" s="24"/>
      <c r="BR845" s="24"/>
      <c r="BS845" s="24"/>
    </row>
    <row r="846" spans="8:71" s="6" customFormat="1" x14ac:dyDescent="0.2">
      <c r="H846" s="26"/>
      <c r="R846" s="24"/>
      <c r="S846" s="24"/>
      <c r="T846" s="24"/>
      <c r="U846" s="28"/>
      <c r="X846" s="26"/>
      <c r="AA846" s="26"/>
      <c r="AD846" s="26"/>
      <c r="AG846" s="28"/>
      <c r="AH846" s="26"/>
      <c r="AI846" s="26"/>
      <c r="AL846" s="25"/>
      <c r="AM846" s="24"/>
      <c r="AN846" s="24"/>
      <c r="AO846" s="25"/>
      <c r="AR846" s="25"/>
      <c r="AU846" s="34"/>
      <c r="AX846" s="34"/>
      <c r="AZ846" s="24"/>
      <c r="BA846" s="25"/>
      <c r="BB846" s="24"/>
      <c r="BC846" s="24"/>
      <c r="BL846" s="24"/>
      <c r="BM846" s="24"/>
      <c r="BN846" s="24"/>
      <c r="BO846" s="24"/>
      <c r="BP846" s="24"/>
      <c r="BQ846" s="24"/>
      <c r="BR846" s="24"/>
      <c r="BS846" s="24"/>
    </row>
    <row r="847" spans="8:71" s="6" customFormat="1" x14ac:dyDescent="0.2">
      <c r="H847" s="26"/>
      <c r="R847" s="24"/>
      <c r="S847" s="24"/>
      <c r="T847" s="24"/>
      <c r="U847" s="28"/>
      <c r="X847" s="26"/>
      <c r="AA847" s="26"/>
      <c r="AD847" s="26"/>
      <c r="AG847" s="28"/>
      <c r="AH847" s="26"/>
      <c r="AI847" s="26"/>
      <c r="AL847" s="25"/>
      <c r="AM847" s="24"/>
      <c r="AN847" s="24"/>
      <c r="AO847" s="25"/>
      <c r="AR847" s="25"/>
      <c r="AU847" s="34"/>
      <c r="AX847" s="34"/>
      <c r="AZ847" s="24"/>
      <c r="BA847" s="25"/>
      <c r="BB847" s="24"/>
      <c r="BC847" s="24"/>
      <c r="BL847" s="24"/>
      <c r="BM847" s="24"/>
      <c r="BN847" s="24"/>
      <c r="BO847" s="24"/>
      <c r="BP847" s="24"/>
      <c r="BQ847" s="24"/>
      <c r="BR847" s="24"/>
      <c r="BS847" s="24"/>
    </row>
    <row r="848" spans="8:71" s="6" customFormat="1" x14ac:dyDescent="0.2">
      <c r="H848" s="26"/>
      <c r="R848" s="24"/>
      <c r="S848" s="24"/>
      <c r="T848" s="24"/>
      <c r="U848" s="28"/>
      <c r="X848" s="26"/>
      <c r="AA848" s="26"/>
      <c r="AD848" s="26"/>
      <c r="AG848" s="28"/>
      <c r="AH848" s="26"/>
      <c r="AI848" s="26"/>
      <c r="AL848" s="25"/>
      <c r="AM848" s="24"/>
      <c r="AN848" s="24"/>
      <c r="AO848" s="25"/>
      <c r="AR848" s="25"/>
      <c r="AU848" s="34"/>
      <c r="AX848" s="34"/>
      <c r="AZ848" s="24"/>
      <c r="BA848" s="25"/>
      <c r="BB848" s="24"/>
      <c r="BC848" s="24"/>
      <c r="BL848" s="24"/>
      <c r="BM848" s="24"/>
      <c r="BN848" s="24"/>
      <c r="BO848" s="24"/>
      <c r="BP848" s="24"/>
      <c r="BQ848" s="24"/>
      <c r="BR848" s="24"/>
      <c r="BS848" s="24"/>
    </row>
    <row r="849" spans="8:71" s="6" customFormat="1" x14ac:dyDescent="0.2">
      <c r="H849" s="26"/>
      <c r="R849" s="24"/>
      <c r="S849" s="24"/>
      <c r="T849" s="24"/>
      <c r="U849" s="28"/>
      <c r="X849" s="26"/>
      <c r="AA849" s="26"/>
      <c r="AD849" s="26"/>
      <c r="AG849" s="28"/>
      <c r="AH849" s="26"/>
      <c r="AI849" s="26"/>
      <c r="AL849" s="25"/>
      <c r="AM849" s="24"/>
      <c r="AN849" s="24"/>
      <c r="AO849" s="25"/>
      <c r="AR849" s="25"/>
      <c r="AU849" s="34"/>
      <c r="AX849" s="34"/>
      <c r="AZ849" s="24"/>
      <c r="BA849" s="25"/>
      <c r="BB849" s="24"/>
      <c r="BC849" s="24"/>
      <c r="BL849" s="24"/>
      <c r="BM849" s="24"/>
      <c r="BN849" s="24"/>
      <c r="BO849" s="24"/>
      <c r="BP849" s="24"/>
      <c r="BQ849" s="24"/>
      <c r="BR849" s="24"/>
      <c r="BS849" s="24"/>
    </row>
    <row r="850" spans="8:71" s="6" customFormat="1" x14ac:dyDescent="0.2">
      <c r="H850" s="26"/>
      <c r="R850" s="24"/>
      <c r="S850" s="24"/>
      <c r="T850" s="24"/>
      <c r="U850" s="28"/>
      <c r="X850" s="26"/>
      <c r="AA850" s="26"/>
      <c r="AD850" s="26"/>
      <c r="AG850" s="28"/>
      <c r="AH850" s="26"/>
      <c r="AI850" s="26"/>
      <c r="AL850" s="25"/>
      <c r="AM850" s="24"/>
      <c r="AN850" s="24"/>
      <c r="AO850" s="25"/>
      <c r="AR850" s="25"/>
      <c r="AU850" s="34"/>
      <c r="AX850" s="34"/>
      <c r="AZ850" s="24"/>
      <c r="BA850" s="25"/>
      <c r="BB850" s="24"/>
      <c r="BC850" s="24"/>
      <c r="BL850" s="24"/>
      <c r="BM850" s="24"/>
      <c r="BN850" s="24"/>
      <c r="BO850" s="24"/>
      <c r="BP850" s="24"/>
      <c r="BQ850" s="24"/>
      <c r="BR850" s="24"/>
      <c r="BS850" s="24"/>
    </row>
    <row r="851" spans="8:71" s="6" customFormat="1" x14ac:dyDescent="0.2">
      <c r="H851" s="26"/>
      <c r="R851" s="24"/>
      <c r="S851" s="24"/>
      <c r="T851" s="24"/>
      <c r="U851" s="28"/>
      <c r="X851" s="26"/>
      <c r="AA851" s="26"/>
      <c r="AD851" s="26"/>
      <c r="AG851" s="28"/>
      <c r="AH851" s="26"/>
      <c r="AI851" s="26"/>
      <c r="AL851" s="25"/>
      <c r="AM851" s="24"/>
      <c r="AN851" s="24"/>
      <c r="AO851" s="25"/>
      <c r="AR851" s="25"/>
      <c r="AU851" s="34"/>
      <c r="AX851" s="34"/>
      <c r="AZ851" s="24"/>
      <c r="BA851" s="25"/>
      <c r="BB851" s="24"/>
      <c r="BC851" s="24"/>
      <c r="BL851" s="24"/>
      <c r="BM851" s="24"/>
      <c r="BN851" s="24"/>
      <c r="BO851" s="24"/>
      <c r="BP851" s="24"/>
      <c r="BQ851" s="24"/>
      <c r="BR851" s="24"/>
      <c r="BS851" s="24"/>
    </row>
    <row r="852" spans="8:71" s="6" customFormat="1" x14ac:dyDescent="0.2">
      <c r="H852" s="26"/>
      <c r="R852" s="24"/>
      <c r="S852" s="24"/>
      <c r="T852" s="24"/>
      <c r="U852" s="28"/>
      <c r="X852" s="26"/>
      <c r="AA852" s="26"/>
      <c r="AD852" s="26"/>
      <c r="AG852" s="28"/>
      <c r="AH852" s="26"/>
      <c r="AI852" s="26"/>
      <c r="AL852" s="25"/>
      <c r="AM852" s="24"/>
      <c r="AN852" s="24"/>
      <c r="AO852" s="25"/>
      <c r="AR852" s="25"/>
      <c r="AU852" s="34"/>
      <c r="AX852" s="34"/>
      <c r="AZ852" s="24"/>
      <c r="BA852" s="25"/>
      <c r="BB852" s="24"/>
      <c r="BC852" s="24"/>
      <c r="BL852" s="24"/>
      <c r="BM852" s="24"/>
      <c r="BN852" s="24"/>
      <c r="BO852" s="24"/>
      <c r="BP852" s="24"/>
      <c r="BQ852" s="24"/>
      <c r="BR852" s="24"/>
      <c r="BS852" s="24"/>
    </row>
    <row r="853" spans="8:71" s="6" customFormat="1" x14ac:dyDescent="0.2">
      <c r="H853" s="26"/>
      <c r="R853" s="24"/>
      <c r="S853" s="24"/>
      <c r="T853" s="24"/>
      <c r="U853" s="28"/>
      <c r="X853" s="26"/>
      <c r="AA853" s="26"/>
      <c r="AD853" s="26"/>
      <c r="AG853" s="28"/>
      <c r="AH853" s="26"/>
      <c r="AI853" s="26"/>
      <c r="AL853" s="25"/>
      <c r="AM853" s="24"/>
      <c r="AN853" s="24"/>
      <c r="AO853" s="25"/>
      <c r="AR853" s="25"/>
      <c r="AU853" s="34"/>
      <c r="AX853" s="34"/>
      <c r="AZ853" s="24"/>
      <c r="BA853" s="25"/>
      <c r="BB853" s="24"/>
      <c r="BC853" s="24"/>
      <c r="BL853" s="24"/>
      <c r="BM853" s="24"/>
      <c r="BN853" s="24"/>
      <c r="BO853" s="24"/>
      <c r="BP853" s="24"/>
      <c r="BQ853" s="24"/>
      <c r="BR853" s="24"/>
      <c r="BS853" s="24"/>
    </row>
    <row r="854" spans="8:71" s="6" customFormat="1" x14ac:dyDescent="0.2">
      <c r="H854" s="26"/>
      <c r="R854" s="24"/>
      <c r="S854" s="24"/>
      <c r="T854" s="24"/>
      <c r="U854" s="28"/>
      <c r="X854" s="26"/>
      <c r="AA854" s="26"/>
      <c r="AD854" s="26"/>
      <c r="AG854" s="28"/>
      <c r="AH854" s="26"/>
      <c r="AI854" s="26"/>
      <c r="AL854" s="25"/>
      <c r="AM854" s="24"/>
      <c r="AN854" s="24"/>
      <c r="AO854" s="25"/>
      <c r="AR854" s="25"/>
      <c r="AU854" s="34"/>
      <c r="AX854" s="34"/>
      <c r="AZ854" s="24"/>
      <c r="BA854" s="25"/>
      <c r="BB854" s="24"/>
      <c r="BC854" s="24"/>
      <c r="BL854" s="24"/>
      <c r="BM854" s="24"/>
      <c r="BN854" s="24"/>
      <c r="BO854" s="24"/>
      <c r="BP854" s="24"/>
      <c r="BQ854" s="24"/>
      <c r="BR854" s="24"/>
      <c r="BS854" s="24"/>
    </row>
    <row r="855" spans="8:71" s="6" customFormat="1" x14ac:dyDescent="0.2">
      <c r="H855" s="26"/>
      <c r="R855" s="24"/>
      <c r="S855" s="24"/>
      <c r="T855" s="24"/>
      <c r="U855" s="28"/>
      <c r="X855" s="26"/>
      <c r="AA855" s="26"/>
      <c r="AD855" s="26"/>
      <c r="AG855" s="28"/>
      <c r="AH855" s="26"/>
      <c r="AI855" s="26"/>
      <c r="AL855" s="25"/>
      <c r="AM855" s="24"/>
      <c r="AN855" s="24"/>
      <c r="AO855" s="25"/>
      <c r="AR855" s="25"/>
      <c r="AU855" s="34"/>
      <c r="AX855" s="34"/>
      <c r="AZ855" s="24"/>
      <c r="BA855" s="25"/>
      <c r="BB855" s="24"/>
      <c r="BC855" s="24"/>
      <c r="BL855" s="24"/>
      <c r="BM855" s="24"/>
      <c r="BN855" s="24"/>
      <c r="BO855" s="24"/>
      <c r="BP855" s="24"/>
      <c r="BQ855" s="24"/>
      <c r="BR855" s="24"/>
      <c r="BS855" s="24"/>
    </row>
    <row r="856" spans="8:71" s="6" customFormat="1" x14ac:dyDescent="0.2">
      <c r="H856" s="26"/>
      <c r="R856" s="24"/>
      <c r="S856" s="24"/>
      <c r="T856" s="24"/>
      <c r="U856" s="28"/>
      <c r="X856" s="26"/>
      <c r="AA856" s="26"/>
      <c r="AD856" s="26"/>
      <c r="AG856" s="28"/>
      <c r="AH856" s="26"/>
      <c r="AI856" s="26"/>
      <c r="AL856" s="25"/>
      <c r="AM856" s="24"/>
      <c r="AN856" s="24"/>
      <c r="AO856" s="25"/>
      <c r="AR856" s="25"/>
      <c r="AU856" s="34"/>
      <c r="AX856" s="34"/>
      <c r="AZ856" s="24"/>
      <c r="BA856" s="25"/>
      <c r="BB856" s="24"/>
      <c r="BC856" s="24"/>
      <c r="BL856" s="24"/>
      <c r="BM856" s="24"/>
      <c r="BN856" s="24"/>
      <c r="BO856" s="24"/>
      <c r="BP856" s="24"/>
      <c r="BQ856" s="24"/>
      <c r="BR856" s="24"/>
      <c r="BS856" s="24"/>
    </row>
    <row r="857" spans="8:71" s="6" customFormat="1" x14ac:dyDescent="0.2">
      <c r="H857" s="26"/>
      <c r="R857" s="24"/>
      <c r="S857" s="24"/>
      <c r="T857" s="24"/>
      <c r="U857" s="28"/>
      <c r="X857" s="26"/>
      <c r="AA857" s="26"/>
      <c r="AD857" s="26"/>
      <c r="AG857" s="28"/>
      <c r="AH857" s="26"/>
      <c r="AI857" s="26"/>
      <c r="AL857" s="25"/>
      <c r="AM857" s="24"/>
      <c r="AN857" s="24"/>
      <c r="AO857" s="25"/>
      <c r="AR857" s="25"/>
      <c r="AU857" s="34"/>
      <c r="AX857" s="34"/>
      <c r="AZ857" s="24"/>
      <c r="BA857" s="25"/>
      <c r="BB857" s="24"/>
      <c r="BC857" s="24"/>
      <c r="BL857" s="24"/>
      <c r="BM857" s="24"/>
      <c r="BN857" s="24"/>
      <c r="BO857" s="24"/>
      <c r="BP857" s="24"/>
      <c r="BQ857" s="24"/>
      <c r="BR857" s="24"/>
      <c r="BS857" s="24"/>
    </row>
    <row r="858" spans="8:71" s="6" customFormat="1" x14ac:dyDescent="0.2">
      <c r="H858" s="26"/>
      <c r="R858" s="24"/>
      <c r="S858" s="24"/>
      <c r="T858" s="24"/>
      <c r="U858" s="28"/>
      <c r="X858" s="26"/>
      <c r="AA858" s="26"/>
      <c r="AD858" s="26"/>
      <c r="AG858" s="28"/>
      <c r="AH858" s="26"/>
      <c r="AI858" s="26"/>
      <c r="AL858" s="25"/>
      <c r="AM858" s="24"/>
      <c r="AN858" s="24"/>
      <c r="AO858" s="25"/>
      <c r="AR858" s="25"/>
      <c r="AU858" s="34"/>
      <c r="AX858" s="34"/>
      <c r="AZ858" s="24"/>
      <c r="BA858" s="25"/>
      <c r="BB858" s="24"/>
      <c r="BC858" s="24"/>
      <c r="BL858" s="24"/>
      <c r="BM858" s="24"/>
      <c r="BN858" s="24"/>
      <c r="BO858" s="24"/>
      <c r="BP858" s="24"/>
      <c r="BQ858" s="24"/>
      <c r="BR858" s="24"/>
      <c r="BS858" s="24"/>
    </row>
    <row r="859" spans="8:71" s="6" customFormat="1" x14ac:dyDescent="0.2">
      <c r="H859" s="26"/>
      <c r="R859" s="24"/>
      <c r="S859" s="24"/>
      <c r="T859" s="24"/>
      <c r="U859" s="28"/>
      <c r="X859" s="26"/>
      <c r="AA859" s="26"/>
      <c r="AD859" s="26"/>
      <c r="AG859" s="28"/>
      <c r="AH859" s="26"/>
      <c r="AI859" s="26"/>
      <c r="AL859" s="25"/>
      <c r="AM859" s="24"/>
      <c r="AN859" s="24"/>
      <c r="AO859" s="25"/>
      <c r="AR859" s="25"/>
      <c r="AU859" s="34"/>
      <c r="AX859" s="34"/>
      <c r="AZ859" s="24"/>
      <c r="BA859" s="25"/>
      <c r="BB859" s="24"/>
      <c r="BC859" s="24"/>
      <c r="BL859" s="24"/>
      <c r="BM859" s="24"/>
      <c r="BN859" s="24"/>
      <c r="BO859" s="24"/>
      <c r="BP859" s="24"/>
      <c r="BQ859" s="24"/>
      <c r="BR859" s="24"/>
      <c r="BS859" s="24"/>
    </row>
    <row r="860" spans="8:71" s="6" customFormat="1" x14ac:dyDescent="0.2">
      <c r="H860" s="26"/>
      <c r="R860" s="24"/>
      <c r="S860" s="24"/>
      <c r="T860" s="24"/>
      <c r="U860" s="28"/>
      <c r="X860" s="26"/>
      <c r="AA860" s="26"/>
      <c r="AD860" s="26"/>
      <c r="AG860" s="28"/>
      <c r="AH860" s="26"/>
      <c r="AI860" s="26"/>
      <c r="AL860" s="25"/>
      <c r="AM860" s="24"/>
      <c r="AN860" s="24"/>
      <c r="AO860" s="25"/>
      <c r="AR860" s="25"/>
      <c r="AU860" s="34"/>
      <c r="AX860" s="34"/>
      <c r="AZ860" s="24"/>
      <c r="BA860" s="25"/>
      <c r="BB860" s="24"/>
      <c r="BC860" s="24"/>
      <c r="BL860" s="24"/>
      <c r="BM860" s="24"/>
      <c r="BN860" s="24"/>
      <c r="BO860" s="24"/>
      <c r="BP860" s="24"/>
      <c r="BQ860" s="24"/>
      <c r="BR860" s="24"/>
      <c r="BS860" s="24"/>
    </row>
    <row r="861" spans="8:71" s="6" customFormat="1" x14ac:dyDescent="0.2">
      <c r="H861" s="26"/>
      <c r="R861" s="24"/>
      <c r="S861" s="24"/>
      <c r="T861" s="24"/>
      <c r="U861" s="28"/>
      <c r="X861" s="26"/>
      <c r="AA861" s="26"/>
      <c r="AD861" s="26"/>
      <c r="AG861" s="28"/>
      <c r="AH861" s="26"/>
      <c r="AI861" s="26"/>
      <c r="AL861" s="25"/>
      <c r="AM861" s="24"/>
      <c r="AN861" s="24"/>
      <c r="AO861" s="25"/>
      <c r="AR861" s="25"/>
      <c r="AU861" s="34"/>
      <c r="AX861" s="34"/>
      <c r="AZ861" s="24"/>
      <c r="BA861" s="25"/>
      <c r="BB861" s="24"/>
      <c r="BC861" s="24"/>
      <c r="BL861" s="24"/>
      <c r="BM861" s="24"/>
      <c r="BN861" s="24"/>
      <c r="BO861" s="24"/>
      <c r="BP861" s="24"/>
      <c r="BQ861" s="24"/>
      <c r="BR861" s="24"/>
      <c r="BS861" s="24"/>
    </row>
    <row r="862" spans="8:71" s="6" customFormat="1" x14ac:dyDescent="0.2">
      <c r="H862" s="26"/>
      <c r="R862" s="24"/>
      <c r="S862" s="24"/>
      <c r="T862" s="24"/>
      <c r="U862" s="28"/>
      <c r="X862" s="26"/>
      <c r="AA862" s="26"/>
      <c r="AD862" s="26"/>
      <c r="AG862" s="28"/>
      <c r="AH862" s="26"/>
      <c r="AI862" s="26"/>
      <c r="AL862" s="25"/>
      <c r="AM862" s="24"/>
      <c r="AN862" s="24"/>
      <c r="AO862" s="25"/>
      <c r="AR862" s="25"/>
      <c r="AU862" s="34"/>
      <c r="AX862" s="34"/>
      <c r="AZ862" s="24"/>
      <c r="BA862" s="25"/>
      <c r="BB862" s="24"/>
      <c r="BC862" s="24"/>
      <c r="BL862" s="24"/>
      <c r="BM862" s="24"/>
      <c r="BN862" s="24"/>
      <c r="BO862" s="24"/>
      <c r="BP862" s="24"/>
      <c r="BQ862" s="24"/>
      <c r="BR862" s="24"/>
      <c r="BS862" s="24"/>
    </row>
    <row r="863" spans="8:71" s="6" customFormat="1" x14ac:dyDescent="0.2">
      <c r="H863" s="26"/>
      <c r="R863" s="24"/>
      <c r="S863" s="24"/>
      <c r="T863" s="24"/>
      <c r="U863" s="28"/>
      <c r="X863" s="26"/>
      <c r="AA863" s="26"/>
      <c r="AD863" s="26"/>
      <c r="AG863" s="28"/>
      <c r="AH863" s="26"/>
      <c r="AI863" s="26"/>
      <c r="AL863" s="25"/>
      <c r="AM863" s="24"/>
      <c r="AN863" s="24"/>
      <c r="AO863" s="25"/>
      <c r="AR863" s="25"/>
      <c r="AU863" s="34"/>
      <c r="AX863" s="34"/>
      <c r="AZ863" s="24"/>
      <c r="BA863" s="25"/>
      <c r="BB863" s="24"/>
      <c r="BC863" s="24"/>
      <c r="BL863" s="24"/>
      <c r="BM863" s="24"/>
      <c r="BN863" s="24"/>
      <c r="BO863" s="24"/>
      <c r="BP863" s="24"/>
      <c r="BQ863" s="24"/>
      <c r="BR863" s="24"/>
      <c r="BS863" s="24"/>
    </row>
    <row r="864" spans="8:71" s="6" customFormat="1" x14ac:dyDescent="0.2">
      <c r="H864" s="26"/>
      <c r="R864" s="24"/>
      <c r="S864" s="24"/>
      <c r="T864" s="24"/>
      <c r="U864" s="28"/>
      <c r="X864" s="26"/>
      <c r="AA864" s="26"/>
      <c r="AD864" s="26"/>
      <c r="AG864" s="28"/>
      <c r="AH864" s="26"/>
      <c r="AI864" s="26"/>
      <c r="AL864" s="25"/>
      <c r="AM864" s="24"/>
      <c r="AN864" s="24"/>
      <c r="AO864" s="25"/>
      <c r="AR864" s="25"/>
      <c r="AU864" s="34"/>
      <c r="AX864" s="34"/>
      <c r="AZ864" s="24"/>
      <c r="BA864" s="25"/>
      <c r="BB864" s="24"/>
      <c r="BC864" s="24"/>
      <c r="BL864" s="24"/>
      <c r="BM864" s="24"/>
      <c r="BN864" s="24"/>
      <c r="BO864" s="24"/>
      <c r="BP864" s="24"/>
      <c r="BQ864" s="24"/>
      <c r="BR864" s="24"/>
      <c r="BS864" s="24"/>
    </row>
    <row r="865" spans="8:71" s="6" customFormat="1" x14ac:dyDescent="0.2">
      <c r="H865" s="26"/>
      <c r="R865" s="24"/>
      <c r="S865" s="24"/>
      <c r="T865" s="24"/>
      <c r="U865" s="28"/>
      <c r="X865" s="26"/>
      <c r="AA865" s="26"/>
      <c r="AD865" s="26"/>
      <c r="AG865" s="28"/>
      <c r="AH865" s="26"/>
      <c r="AI865" s="26"/>
      <c r="AL865" s="25"/>
      <c r="AM865" s="24"/>
      <c r="AN865" s="24"/>
      <c r="AO865" s="25"/>
      <c r="AR865" s="25"/>
      <c r="AU865" s="34"/>
      <c r="AX865" s="34"/>
      <c r="AZ865" s="24"/>
      <c r="BA865" s="25"/>
      <c r="BB865" s="24"/>
      <c r="BC865" s="24"/>
      <c r="BL865" s="24"/>
      <c r="BM865" s="24"/>
      <c r="BN865" s="24"/>
      <c r="BO865" s="24"/>
      <c r="BP865" s="24"/>
      <c r="BQ865" s="24"/>
      <c r="BR865" s="24"/>
      <c r="BS865" s="24"/>
    </row>
    <row r="866" spans="8:71" s="6" customFormat="1" x14ac:dyDescent="0.2">
      <c r="H866" s="26"/>
      <c r="R866" s="24"/>
      <c r="S866" s="24"/>
      <c r="T866" s="24"/>
      <c r="U866" s="28"/>
      <c r="X866" s="26"/>
      <c r="AA866" s="26"/>
      <c r="AD866" s="26"/>
      <c r="AG866" s="28"/>
      <c r="AH866" s="26"/>
      <c r="AI866" s="26"/>
      <c r="AL866" s="25"/>
      <c r="AM866" s="24"/>
      <c r="AN866" s="24"/>
      <c r="AO866" s="25"/>
      <c r="AR866" s="25"/>
      <c r="AU866" s="34"/>
      <c r="AX866" s="34"/>
      <c r="AZ866" s="24"/>
      <c r="BA866" s="25"/>
      <c r="BB866" s="24"/>
      <c r="BC866" s="24"/>
      <c r="BL866" s="24"/>
      <c r="BM866" s="24"/>
      <c r="BN866" s="24"/>
      <c r="BO866" s="24"/>
      <c r="BP866" s="24"/>
      <c r="BQ866" s="24"/>
      <c r="BR866" s="24"/>
      <c r="BS866" s="24"/>
    </row>
    <row r="867" spans="8:71" s="6" customFormat="1" x14ac:dyDescent="0.2">
      <c r="H867" s="26"/>
      <c r="R867" s="24"/>
      <c r="S867" s="24"/>
      <c r="T867" s="24"/>
      <c r="U867" s="28"/>
      <c r="X867" s="26"/>
      <c r="AA867" s="26"/>
      <c r="AD867" s="26"/>
      <c r="AG867" s="28"/>
      <c r="AH867" s="26"/>
      <c r="AI867" s="26"/>
      <c r="AL867" s="25"/>
      <c r="AM867" s="24"/>
      <c r="AN867" s="24"/>
      <c r="AO867" s="25"/>
      <c r="AR867" s="25"/>
      <c r="AU867" s="34"/>
      <c r="AX867" s="34"/>
      <c r="AZ867" s="24"/>
      <c r="BA867" s="25"/>
      <c r="BB867" s="24"/>
      <c r="BC867" s="24"/>
      <c r="BL867" s="24"/>
      <c r="BM867" s="24"/>
      <c r="BN867" s="24"/>
      <c r="BO867" s="24"/>
      <c r="BP867" s="24"/>
      <c r="BQ867" s="24"/>
      <c r="BR867" s="24"/>
      <c r="BS867" s="24"/>
    </row>
    <row r="868" spans="8:71" s="6" customFormat="1" x14ac:dyDescent="0.2">
      <c r="H868" s="26"/>
      <c r="R868" s="24"/>
      <c r="S868" s="24"/>
      <c r="T868" s="24"/>
      <c r="U868" s="28"/>
      <c r="X868" s="26"/>
      <c r="AA868" s="26"/>
      <c r="AD868" s="26"/>
      <c r="AG868" s="28"/>
      <c r="AH868" s="26"/>
      <c r="AI868" s="26"/>
      <c r="AL868" s="25"/>
      <c r="AM868" s="24"/>
      <c r="AN868" s="24"/>
      <c r="AO868" s="25"/>
      <c r="AR868" s="25"/>
      <c r="AU868" s="34"/>
      <c r="AX868" s="34"/>
      <c r="AZ868" s="24"/>
      <c r="BA868" s="25"/>
      <c r="BB868" s="24"/>
      <c r="BC868" s="24"/>
      <c r="BL868" s="24"/>
      <c r="BM868" s="24"/>
      <c r="BN868" s="24"/>
      <c r="BO868" s="24"/>
      <c r="BP868" s="24"/>
      <c r="BQ868" s="24"/>
      <c r="BR868" s="24"/>
      <c r="BS868" s="24"/>
    </row>
    <row r="869" spans="8:71" s="6" customFormat="1" x14ac:dyDescent="0.2">
      <c r="H869" s="26"/>
      <c r="R869" s="24"/>
      <c r="S869" s="24"/>
      <c r="T869" s="24"/>
      <c r="U869" s="28"/>
      <c r="X869" s="26"/>
      <c r="AA869" s="26"/>
      <c r="AD869" s="26"/>
      <c r="AG869" s="28"/>
      <c r="AH869" s="26"/>
      <c r="AI869" s="26"/>
      <c r="AL869" s="25"/>
      <c r="AM869" s="24"/>
      <c r="AN869" s="24"/>
      <c r="AO869" s="25"/>
      <c r="AR869" s="25"/>
      <c r="AU869" s="34"/>
      <c r="AX869" s="34"/>
      <c r="AZ869" s="24"/>
      <c r="BA869" s="25"/>
      <c r="BB869" s="24"/>
      <c r="BC869" s="24"/>
      <c r="BL869" s="24"/>
      <c r="BM869" s="24"/>
      <c r="BN869" s="24"/>
      <c r="BO869" s="24"/>
      <c r="BP869" s="24"/>
      <c r="BQ869" s="24"/>
      <c r="BR869" s="24"/>
      <c r="BS869" s="24"/>
    </row>
    <row r="870" spans="8:71" s="6" customFormat="1" x14ac:dyDescent="0.2">
      <c r="H870" s="26"/>
      <c r="R870" s="24"/>
      <c r="S870" s="24"/>
      <c r="T870" s="24"/>
      <c r="U870" s="28"/>
      <c r="X870" s="26"/>
      <c r="AA870" s="26"/>
      <c r="AD870" s="26"/>
      <c r="AG870" s="28"/>
      <c r="AH870" s="26"/>
      <c r="AI870" s="26"/>
      <c r="AL870" s="25"/>
      <c r="AM870" s="24"/>
      <c r="AN870" s="24"/>
      <c r="AO870" s="25"/>
      <c r="AR870" s="25"/>
      <c r="AU870" s="34"/>
      <c r="AX870" s="34"/>
      <c r="AZ870" s="24"/>
      <c r="BA870" s="25"/>
      <c r="BB870" s="24"/>
      <c r="BC870" s="24"/>
      <c r="BL870" s="24"/>
      <c r="BM870" s="24"/>
      <c r="BN870" s="24"/>
      <c r="BO870" s="24"/>
      <c r="BP870" s="24"/>
      <c r="BQ870" s="24"/>
      <c r="BR870" s="24"/>
      <c r="BS870" s="24"/>
    </row>
    <row r="871" spans="8:71" s="6" customFormat="1" x14ac:dyDescent="0.2">
      <c r="H871" s="26"/>
      <c r="R871" s="24"/>
      <c r="S871" s="24"/>
      <c r="T871" s="24"/>
      <c r="U871" s="28"/>
      <c r="X871" s="26"/>
      <c r="AA871" s="26"/>
      <c r="AD871" s="26"/>
      <c r="AG871" s="28"/>
      <c r="AH871" s="26"/>
      <c r="AI871" s="26"/>
      <c r="AL871" s="25"/>
      <c r="AM871" s="24"/>
      <c r="AN871" s="24"/>
      <c r="AO871" s="25"/>
      <c r="AR871" s="25"/>
      <c r="AU871" s="34"/>
      <c r="AX871" s="34"/>
      <c r="AZ871" s="24"/>
      <c r="BA871" s="25"/>
      <c r="BB871" s="24"/>
      <c r="BC871" s="24"/>
      <c r="BL871" s="24"/>
      <c r="BM871" s="24"/>
      <c r="BN871" s="24"/>
      <c r="BO871" s="24"/>
      <c r="BP871" s="24"/>
      <c r="BQ871" s="24"/>
      <c r="BR871" s="24"/>
      <c r="BS871" s="24"/>
    </row>
    <row r="872" spans="8:71" s="6" customFormat="1" x14ac:dyDescent="0.2">
      <c r="H872" s="26"/>
      <c r="R872" s="24"/>
      <c r="S872" s="24"/>
      <c r="T872" s="24"/>
      <c r="U872" s="28"/>
      <c r="X872" s="26"/>
      <c r="AA872" s="26"/>
      <c r="AD872" s="26"/>
      <c r="AG872" s="28"/>
      <c r="AH872" s="26"/>
      <c r="AI872" s="26"/>
      <c r="AL872" s="25"/>
      <c r="AM872" s="24"/>
      <c r="AN872" s="24"/>
      <c r="AO872" s="25"/>
      <c r="AR872" s="25"/>
      <c r="AU872" s="34"/>
      <c r="AX872" s="34"/>
      <c r="AZ872" s="24"/>
      <c r="BA872" s="25"/>
      <c r="BB872" s="24"/>
      <c r="BC872" s="24"/>
      <c r="BL872" s="24"/>
      <c r="BM872" s="24"/>
      <c r="BN872" s="24"/>
      <c r="BO872" s="24"/>
      <c r="BP872" s="24"/>
      <c r="BQ872" s="24"/>
      <c r="BR872" s="24"/>
      <c r="BS872" s="24"/>
    </row>
    <row r="873" spans="8:71" s="6" customFormat="1" x14ac:dyDescent="0.2">
      <c r="H873" s="26"/>
      <c r="R873" s="24"/>
      <c r="S873" s="24"/>
      <c r="T873" s="24"/>
      <c r="U873" s="28"/>
      <c r="X873" s="26"/>
      <c r="AA873" s="26"/>
      <c r="AD873" s="26"/>
      <c r="AG873" s="28"/>
      <c r="AH873" s="26"/>
      <c r="AI873" s="26"/>
      <c r="AL873" s="25"/>
      <c r="AM873" s="24"/>
      <c r="AN873" s="24"/>
      <c r="AO873" s="25"/>
      <c r="AR873" s="25"/>
      <c r="AU873" s="34"/>
      <c r="AX873" s="34"/>
      <c r="AZ873" s="24"/>
      <c r="BA873" s="25"/>
      <c r="BB873" s="24"/>
      <c r="BC873" s="24"/>
      <c r="BL873" s="24"/>
      <c r="BM873" s="24"/>
      <c r="BN873" s="24"/>
      <c r="BO873" s="24"/>
      <c r="BP873" s="24"/>
      <c r="BQ873" s="24"/>
      <c r="BR873" s="24"/>
      <c r="BS873" s="24"/>
    </row>
    <row r="874" spans="8:71" s="6" customFormat="1" x14ac:dyDescent="0.2">
      <c r="H874" s="26"/>
      <c r="R874" s="24"/>
      <c r="S874" s="24"/>
      <c r="T874" s="24"/>
      <c r="U874" s="28"/>
      <c r="X874" s="26"/>
      <c r="AA874" s="26"/>
      <c r="AD874" s="26"/>
      <c r="AG874" s="28"/>
      <c r="AH874" s="26"/>
      <c r="AI874" s="26"/>
      <c r="AL874" s="25"/>
      <c r="AM874" s="24"/>
      <c r="AN874" s="24"/>
      <c r="AO874" s="25"/>
      <c r="AR874" s="25"/>
      <c r="AU874" s="34"/>
      <c r="AX874" s="34"/>
      <c r="AZ874" s="24"/>
      <c r="BA874" s="25"/>
      <c r="BB874" s="24"/>
      <c r="BC874" s="24"/>
      <c r="BL874" s="24"/>
      <c r="BM874" s="24"/>
      <c r="BN874" s="24"/>
      <c r="BO874" s="24"/>
      <c r="BP874" s="24"/>
      <c r="BQ874" s="24"/>
      <c r="BR874" s="24"/>
      <c r="BS874" s="24"/>
    </row>
    <row r="875" spans="8:71" s="6" customFormat="1" x14ac:dyDescent="0.2">
      <c r="H875" s="26"/>
      <c r="R875" s="24"/>
      <c r="S875" s="24"/>
      <c r="T875" s="24"/>
      <c r="U875" s="28"/>
      <c r="X875" s="26"/>
      <c r="AA875" s="26"/>
      <c r="AD875" s="26"/>
      <c r="AG875" s="28"/>
      <c r="AH875" s="26"/>
      <c r="AI875" s="26"/>
      <c r="AL875" s="25"/>
      <c r="AM875" s="24"/>
      <c r="AN875" s="24"/>
      <c r="AO875" s="25"/>
      <c r="AR875" s="25"/>
      <c r="AU875" s="34"/>
      <c r="AX875" s="34"/>
      <c r="AZ875" s="24"/>
      <c r="BA875" s="25"/>
      <c r="BB875" s="24"/>
      <c r="BC875" s="24"/>
      <c r="BL875" s="24"/>
      <c r="BM875" s="24"/>
      <c r="BN875" s="24"/>
      <c r="BO875" s="24"/>
      <c r="BP875" s="24"/>
      <c r="BQ875" s="24"/>
      <c r="BR875" s="24"/>
      <c r="BS875" s="24"/>
    </row>
    <row r="876" spans="8:71" s="6" customFormat="1" x14ac:dyDescent="0.2">
      <c r="H876" s="26"/>
      <c r="R876" s="24"/>
      <c r="S876" s="24"/>
      <c r="T876" s="24"/>
      <c r="U876" s="28"/>
      <c r="X876" s="26"/>
      <c r="AA876" s="26"/>
      <c r="AD876" s="26"/>
      <c r="AG876" s="28"/>
      <c r="AH876" s="26"/>
      <c r="AI876" s="26"/>
      <c r="AL876" s="25"/>
      <c r="AM876" s="24"/>
      <c r="AN876" s="24"/>
      <c r="AO876" s="25"/>
      <c r="AR876" s="25"/>
      <c r="AU876" s="34"/>
      <c r="AX876" s="34"/>
      <c r="AZ876" s="24"/>
      <c r="BA876" s="25"/>
      <c r="BB876" s="24"/>
      <c r="BC876" s="24"/>
      <c r="BL876" s="24"/>
      <c r="BM876" s="24"/>
      <c r="BN876" s="24"/>
      <c r="BO876" s="24"/>
      <c r="BP876" s="24"/>
      <c r="BQ876" s="24"/>
      <c r="BR876" s="24"/>
      <c r="BS876" s="24"/>
    </row>
    <row r="877" spans="8:71" s="6" customFormat="1" x14ac:dyDescent="0.2">
      <c r="H877" s="26"/>
      <c r="R877" s="24"/>
      <c r="S877" s="24"/>
      <c r="T877" s="24"/>
      <c r="U877" s="28"/>
      <c r="X877" s="26"/>
      <c r="AA877" s="26"/>
      <c r="AD877" s="26"/>
      <c r="AG877" s="28"/>
      <c r="AH877" s="26"/>
      <c r="AI877" s="26"/>
      <c r="AL877" s="25"/>
      <c r="AM877" s="24"/>
      <c r="AN877" s="24"/>
      <c r="AO877" s="25"/>
      <c r="AR877" s="25"/>
      <c r="AU877" s="34"/>
      <c r="AX877" s="34"/>
      <c r="AZ877" s="24"/>
      <c r="BA877" s="25"/>
      <c r="BB877" s="24"/>
      <c r="BC877" s="24"/>
      <c r="BL877" s="24"/>
      <c r="BM877" s="24"/>
      <c r="BN877" s="24"/>
      <c r="BO877" s="24"/>
      <c r="BP877" s="24"/>
      <c r="BQ877" s="24"/>
      <c r="BR877" s="24"/>
      <c r="BS877" s="24"/>
    </row>
    <row r="878" spans="8:71" s="6" customFormat="1" x14ac:dyDescent="0.2">
      <c r="H878" s="26"/>
      <c r="R878" s="24"/>
      <c r="S878" s="24"/>
      <c r="T878" s="24"/>
      <c r="U878" s="28"/>
      <c r="X878" s="26"/>
      <c r="AA878" s="26"/>
      <c r="AD878" s="26"/>
      <c r="AG878" s="28"/>
      <c r="AH878" s="26"/>
      <c r="AI878" s="26"/>
      <c r="AL878" s="25"/>
      <c r="AM878" s="24"/>
      <c r="AN878" s="24"/>
      <c r="AO878" s="25"/>
      <c r="AR878" s="25"/>
      <c r="AU878" s="34"/>
      <c r="AX878" s="34"/>
      <c r="AZ878" s="24"/>
      <c r="BA878" s="25"/>
      <c r="BB878" s="24"/>
      <c r="BC878" s="24"/>
      <c r="BL878" s="24"/>
      <c r="BM878" s="24"/>
      <c r="BN878" s="24"/>
      <c r="BO878" s="24"/>
      <c r="BP878" s="24"/>
      <c r="BQ878" s="24"/>
      <c r="BR878" s="24"/>
      <c r="BS878" s="24"/>
    </row>
    <row r="879" spans="8:71" s="6" customFormat="1" x14ac:dyDescent="0.2">
      <c r="H879" s="26"/>
      <c r="R879" s="24"/>
      <c r="S879" s="24"/>
      <c r="T879" s="24"/>
      <c r="U879" s="28"/>
      <c r="X879" s="26"/>
      <c r="AA879" s="26"/>
      <c r="AD879" s="26"/>
      <c r="AG879" s="28"/>
      <c r="AH879" s="26"/>
      <c r="AI879" s="26"/>
      <c r="AL879" s="25"/>
      <c r="AM879" s="24"/>
      <c r="AN879" s="24"/>
      <c r="AO879" s="25"/>
      <c r="AR879" s="25"/>
      <c r="AU879" s="34"/>
      <c r="AX879" s="34"/>
      <c r="AZ879" s="24"/>
      <c r="BA879" s="25"/>
      <c r="BB879" s="24"/>
      <c r="BC879" s="24"/>
      <c r="BL879" s="24"/>
      <c r="BM879" s="24"/>
      <c r="BN879" s="24"/>
      <c r="BO879" s="24"/>
      <c r="BP879" s="24"/>
      <c r="BQ879" s="24"/>
      <c r="BR879" s="24"/>
      <c r="BS879" s="24"/>
    </row>
    <row r="880" spans="8:71" s="6" customFormat="1" x14ac:dyDescent="0.2">
      <c r="H880" s="26"/>
      <c r="R880" s="24"/>
      <c r="S880" s="24"/>
      <c r="T880" s="24"/>
      <c r="U880" s="28"/>
      <c r="X880" s="26"/>
      <c r="AA880" s="26"/>
      <c r="AD880" s="26"/>
      <c r="AG880" s="28"/>
      <c r="AH880" s="26"/>
      <c r="AI880" s="26"/>
      <c r="AL880" s="25"/>
      <c r="AM880" s="24"/>
      <c r="AN880" s="24"/>
      <c r="AO880" s="25"/>
      <c r="AR880" s="25"/>
      <c r="AU880" s="34"/>
      <c r="AX880" s="34"/>
      <c r="AZ880" s="24"/>
      <c r="BA880" s="25"/>
      <c r="BB880" s="24"/>
      <c r="BC880" s="24"/>
      <c r="BL880" s="24"/>
      <c r="BM880" s="24"/>
      <c r="BN880" s="24"/>
      <c r="BO880" s="24"/>
      <c r="BP880" s="24"/>
      <c r="BQ880" s="24"/>
      <c r="BR880" s="24"/>
      <c r="BS880" s="24"/>
    </row>
    <row r="881" spans="8:71" s="6" customFormat="1" x14ac:dyDescent="0.2">
      <c r="H881" s="26"/>
      <c r="R881" s="24"/>
      <c r="S881" s="24"/>
      <c r="T881" s="24"/>
      <c r="U881" s="28"/>
      <c r="X881" s="26"/>
      <c r="AA881" s="26"/>
      <c r="AD881" s="26"/>
      <c r="AG881" s="28"/>
      <c r="AH881" s="26"/>
      <c r="AI881" s="26"/>
      <c r="AL881" s="25"/>
      <c r="AM881" s="24"/>
      <c r="AN881" s="24"/>
      <c r="AO881" s="25"/>
      <c r="AR881" s="25"/>
      <c r="AU881" s="34"/>
      <c r="AX881" s="34"/>
      <c r="AZ881" s="24"/>
      <c r="BA881" s="25"/>
      <c r="BB881" s="24"/>
      <c r="BC881" s="24"/>
      <c r="BL881" s="24"/>
      <c r="BM881" s="24"/>
      <c r="BN881" s="24"/>
      <c r="BO881" s="24"/>
      <c r="BP881" s="24"/>
      <c r="BQ881" s="24"/>
      <c r="BR881" s="24"/>
      <c r="BS881" s="24"/>
    </row>
    <row r="882" spans="8:71" s="6" customFormat="1" x14ac:dyDescent="0.2">
      <c r="H882" s="26"/>
      <c r="R882" s="24"/>
      <c r="S882" s="24"/>
      <c r="T882" s="24"/>
      <c r="U882" s="28"/>
      <c r="X882" s="26"/>
      <c r="AA882" s="26"/>
      <c r="AD882" s="26"/>
      <c r="AG882" s="28"/>
      <c r="AH882" s="26"/>
      <c r="AI882" s="26"/>
      <c r="AL882" s="25"/>
      <c r="AM882" s="24"/>
      <c r="AN882" s="24"/>
      <c r="AO882" s="25"/>
      <c r="AR882" s="25"/>
      <c r="AU882" s="34"/>
      <c r="AX882" s="34"/>
      <c r="AZ882" s="24"/>
      <c r="BA882" s="25"/>
      <c r="BB882" s="24"/>
      <c r="BC882" s="24"/>
      <c r="BL882" s="24"/>
      <c r="BM882" s="24"/>
      <c r="BN882" s="24"/>
      <c r="BO882" s="24"/>
      <c r="BP882" s="24"/>
      <c r="BQ882" s="24"/>
      <c r="BR882" s="24"/>
      <c r="BS882" s="24"/>
    </row>
    <row r="883" spans="8:71" s="6" customFormat="1" x14ac:dyDescent="0.2">
      <c r="H883" s="26"/>
      <c r="R883" s="24"/>
      <c r="S883" s="24"/>
      <c r="T883" s="24"/>
      <c r="U883" s="28"/>
      <c r="X883" s="26"/>
      <c r="AA883" s="26"/>
      <c r="AD883" s="26"/>
      <c r="AG883" s="28"/>
      <c r="AH883" s="26"/>
      <c r="AI883" s="26"/>
      <c r="AL883" s="25"/>
      <c r="AM883" s="24"/>
      <c r="AN883" s="24"/>
      <c r="AO883" s="25"/>
      <c r="AR883" s="25"/>
      <c r="AU883" s="34"/>
      <c r="AX883" s="34"/>
      <c r="AZ883" s="24"/>
      <c r="BA883" s="25"/>
      <c r="BB883" s="24"/>
      <c r="BC883" s="24"/>
      <c r="BL883" s="24"/>
      <c r="BM883" s="24"/>
      <c r="BN883" s="24"/>
      <c r="BO883" s="24"/>
      <c r="BP883" s="24"/>
      <c r="BQ883" s="24"/>
      <c r="BR883" s="24"/>
      <c r="BS883" s="24"/>
    </row>
    <row r="884" spans="8:71" s="6" customFormat="1" x14ac:dyDescent="0.2">
      <c r="H884" s="26"/>
      <c r="R884" s="24"/>
      <c r="S884" s="24"/>
      <c r="T884" s="24"/>
      <c r="U884" s="28"/>
      <c r="X884" s="26"/>
      <c r="AA884" s="26"/>
      <c r="AD884" s="26"/>
      <c r="AG884" s="28"/>
      <c r="AH884" s="26"/>
      <c r="AI884" s="26"/>
      <c r="AL884" s="25"/>
      <c r="AM884" s="24"/>
      <c r="AN884" s="24"/>
      <c r="AO884" s="25"/>
      <c r="AR884" s="25"/>
      <c r="AU884" s="34"/>
      <c r="AX884" s="34"/>
      <c r="AZ884" s="24"/>
      <c r="BA884" s="25"/>
      <c r="BB884" s="24"/>
      <c r="BC884" s="24"/>
      <c r="BL884" s="24"/>
      <c r="BM884" s="24"/>
      <c r="BN884" s="24"/>
      <c r="BO884" s="24"/>
      <c r="BP884" s="24"/>
      <c r="BQ884" s="24"/>
      <c r="BR884" s="24"/>
      <c r="BS884" s="24"/>
    </row>
    <row r="885" spans="8:71" s="6" customFormat="1" x14ac:dyDescent="0.2">
      <c r="H885" s="26"/>
      <c r="R885" s="24"/>
      <c r="S885" s="24"/>
      <c r="T885" s="24"/>
      <c r="U885" s="28"/>
      <c r="X885" s="26"/>
      <c r="AA885" s="26"/>
      <c r="AD885" s="26"/>
      <c r="AG885" s="28"/>
      <c r="AH885" s="26"/>
      <c r="AI885" s="26"/>
      <c r="AL885" s="25"/>
      <c r="AM885" s="24"/>
      <c r="AN885" s="24"/>
      <c r="AO885" s="25"/>
      <c r="AR885" s="25"/>
      <c r="AU885" s="34"/>
      <c r="AX885" s="34"/>
      <c r="AZ885" s="24"/>
      <c r="BA885" s="25"/>
      <c r="BB885" s="24"/>
      <c r="BC885" s="24"/>
      <c r="BL885" s="24"/>
      <c r="BM885" s="24"/>
      <c r="BN885" s="24"/>
      <c r="BO885" s="24"/>
      <c r="BP885" s="24"/>
      <c r="BQ885" s="24"/>
      <c r="BR885" s="24"/>
      <c r="BS885" s="24"/>
    </row>
    <row r="886" spans="8:71" s="6" customFormat="1" x14ac:dyDescent="0.2">
      <c r="H886" s="26"/>
      <c r="R886" s="24"/>
      <c r="S886" s="24"/>
      <c r="T886" s="24"/>
      <c r="U886" s="28"/>
      <c r="X886" s="26"/>
      <c r="AA886" s="26"/>
      <c r="AD886" s="26"/>
      <c r="AG886" s="28"/>
      <c r="AH886" s="26"/>
      <c r="AI886" s="26"/>
      <c r="AL886" s="25"/>
      <c r="AM886" s="24"/>
      <c r="AN886" s="24"/>
      <c r="AO886" s="25"/>
      <c r="AR886" s="25"/>
      <c r="AU886" s="34"/>
      <c r="AX886" s="34"/>
      <c r="AZ886" s="24"/>
      <c r="BA886" s="25"/>
      <c r="BB886" s="24"/>
      <c r="BC886" s="24"/>
      <c r="BL886" s="24"/>
      <c r="BM886" s="24"/>
      <c r="BN886" s="24"/>
      <c r="BO886" s="24"/>
      <c r="BP886" s="24"/>
      <c r="BQ886" s="24"/>
      <c r="BR886" s="24"/>
      <c r="BS886" s="24"/>
    </row>
    <row r="887" spans="8:71" s="6" customFormat="1" x14ac:dyDescent="0.2">
      <c r="H887" s="26"/>
      <c r="R887" s="24"/>
      <c r="S887" s="24"/>
      <c r="T887" s="24"/>
      <c r="U887" s="28"/>
      <c r="X887" s="26"/>
      <c r="AA887" s="26"/>
      <c r="AD887" s="26"/>
      <c r="AG887" s="28"/>
      <c r="AH887" s="26"/>
      <c r="AI887" s="26"/>
      <c r="AL887" s="25"/>
      <c r="AM887" s="24"/>
      <c r="AN887" s="24"/>
      <c r="AO887" s="25"/>
      <c r="AR887" s="25"/>
      <c r="AU887" s="34"/>
      <c r="AX887" s="34"/>
      <c r="AZ887" s="24"/>
      <c r="BA887" s="25"/>
      <c r="BB887" s="24"/>
      <c r="BC887" s="24"/>
      <c r="BL887" s="24"/>
      <c r="BM887" s="24"/>
      <c r="BN887" s="24"/>
      <c r="BO887" s="24"/>
      <c r="BP887" s="24"/>
      <c r="BQ887" s="24"/>
      <c r="BR887" s="24"/>
      <c r="BS887" s="24"/>
    </row>
    <row r="888" spans="8:71" s="6" customFormat="1" x14ac:dyDescent="0.2">
      <c r="H888" s="26"/>
      <c r="R888" s="24"/>
      <c r="S888" s="24"/>
      <c r="T888" s="24"/>
      <c r="U888" s="28"/>
      <c r="X888" s="26"/>
      <c r="AA888" s="26"/>
      <c r="AD888" s="26"/>
      <c r="AG888" s="28"/>
      <c r="AH888" s="26"/>
      <c r="AI888" s="26"/>
      <c r="AL888" s="25"/>
      <c r="AM888" s="24"/>
      <c r="AN888" s="24"/>
      <c r="AO888" s="25"/>
      <c r="AR888" s="25"/>
      <c r="AU888" s="34"/>
      <c r="AX888" s="34"/>
      <c r="AZ888" s="24"/>
      <c r="BA888" s="25"/>
      <c r="BB888" s="24"/>
      <c r="BC888" s="24"/>
      <c r="BL888" s="24"/>
      <c r="BM888" s="24"/>
      <c r="BN888" s="24"/>
      <c r="BO888" s="24"/>
      <c r="BP888" s="24"/>
      <c r="BQ888" s="24"/>
      <c r="BR888" s="24"/>
      <c r="BS888" s="24"/>
    </row>
    <row r="889" spans="8:71" s="6" customFormat="1" x14ac:dyDescent="0.2">
      <c r="H889" s="26"/>
      <c r="R889" s="24"/>
      <c r="S889" s="24"/>
      <c r="T889" s="24"/>
      <c r="U889" s="28"/>
      <c r="X889" s="26"/>
      <c r="AA889" s="26"/>
      <c r="AD889" s="26"/>
      <c r="AG889" s="28"/>
      <c r="AH889" s="26"/>
      <c r="AI889" s="26"/>
      <c r="AL889" s="25"/>
      <c r="AM889" s="24"/>
      <c r="AN889" s="24"/>
      <c r="AO889" s="25"/>
      <c r="AR889" s="25"/>
      <c r="AU889" s="34"/>
      <c r="AX889" s="34"/>
      <c r="AZ889" s="24"/>
      <c r="BA889" s="25"/>
      <c r="BB889" s="24"/>
      <c r="BC889" s="24"/>
      <c r="BL889" s="24"/>
      <c r="BM889" s="24"/>
      <c r="BN889" s="24"/>
      <c r="BO889" s="24"/>
      <c r="BP889" s="24"/>
      <c r="BQ889" s="24"/>
      <c r="BR889" s="24"/>
      <c r="BS889" s="24"/>
    </row>
    <row r="890" spans="8:71" s="6" customFormat="1" x14ac:dyDescent="0.2">
      <c r="H890" s="26"/>
      <c r="R890" s="24"/>
      <c r="S890" s="24"/>
      <c r="T890" s="24"/>
      <c r="U890" s="28"/>
      <c r="X890" s="26"/>
      <c r="AA890" s="26"/>
      <c r="AD890" s="26"/>
      <c r="AG890" s="28"/>
      <c r="AH890" s="26"/>
      <c r="AI890" s="26"/>
      <c r="AL890" s="25"/>
      <c r="AM890" s="24"/>
      <c r="AN890" s="24"/>
      <c r="AO890" s="25"/>
      <c r="AR890" s="25"/>
      <c r="AU890" s="34"/>
      <c r="AX890" s="34"/>
      <c r="AZ890" s="24"/>
      <c r="BA890" s="25"/>
      <c r="BB890" s="24"/>
      <c r="BC890" s="24"/>
      <c r="BL890" s="24"/>
      <c r="BM890" s="24"/>
      <c r="BN890" s="24"/>
      <c r="BO890" s="24"/>
      <c r="BP890" s="24"/>
      <c r="BQ890" s="24"/>
      <c r="BR890" s="24"/>
      <c r="BS890" s="24"/>
    </row>
    <row r="891" spans="8:71" s="6" customFormat="1" x14ac:dyDescent="0.2">
      <c r="H891" s="26"/>
      <c r="R891" s="24"/>
      <c r="S891" s="24"/>
      <c r="T891" s="24"/>
      <c r="U891" s="28"/>
      <c r="X891" s="26"/>
      <c r="AA891" s="26"/>
      <c r="AD891" s="26"/>
      <c r="AG891" s="28"/>
      <c r="AH891" s="26"/>
      <c r="AI891" s="26"/>
      <c r="AL891" s="25"/>
      <c r="AM891" s="24"/>
      <c r="AN891" s="24"/>
      <c r="AO891" s="25"/>
      <c r="AR891" s="25"/>
      <c r="AU891" s="34"/>
      <c r="AX891" s="34"/>
      <c r="AZ891" s="24"/>
      <c r="BA891" s="25"/>
      <c r="BB891" s="24"/>
      <c r="BC891" s="24"/>
      <c r="BL891" s="24"/>
      <c r="BM891" s="24"/>
      <c r="BN891" s="24"/>
      <c r="BO891" s="24"/>
      <c r="BP891" s="24"/>
      <c r="BQ891" s="24"/>
      <c r="BR891" s="24"/>
      <c r="BS891" s="24"/>
    </row>
    <row r="892" spans="8:71" s="6" customFormat="1" x14ac:dyDescent="0.2">
      <c r="H892" s="26"/>
      <c r="R892" s="24"/>
      <c r="S892" s="24"/>
      <c r="T892" s="24"/>
      <c r="U892" s="28"/>
      <c r="X892" s="26"/>
      <c r="AA892" s="26"/>
      <c r="AD892" s="26"/>
      <c r="AG892" s="28"/>
      <c r="AH892" s="26"/>
      <c r="AI892" s="26"/>
      <c r="AL892" s="25"/>
      <c r="AM892" s="24"/>
      <c r="AN892" s="24"/>
      <c r="AO892" s="25"/>
      <c r="AR892" s="25"/>
      <c r="AU892" s="34"/>
      <c r="AX892" s="34"/>
      <c r="AZ892" s="24"/>
      <c r="BA892" s="25"/>
      <c r="BB892" s="24"/>
      <c r="BC892" s="24"/>
      <c r="BL892" s="24"/>
      <c r="BM892" s="24"/>
      <c r="BN892" s="24"/>
      <c r="BO892" s="24"/>
      <c r="BP892" s="24"/>
      <c r="BQ892" s="24"/>
      <c r="BR892" s="24"/>
      <c r="BS892" s="24"/>
    </row>
    <row r="893" spans="8:71" s="6" customFormat="1" x14ac:dyDescent="0.2">
      <c r="H893" s="26"/>
      <c r="R893" s="24"/>
      <c r="S893" s="24"/>
      <c r="T893" s="24"/>
      <c r="U893" s="28"/>
      <c r="X893" s="26"/>
      <c r="AA893" s="26"/>
      <c r="AD893" s="26"/>
      <c r="AG893" s="28"/>
      <c r="AH893" s="26"/>
      <c r="AI893" s="26"/>
      <c r="AL893" s="25"/>
      <c r="AM893" s="24"/>
      <c r="AN893" s="24"/>
      <c r="AO893" s="25"/>
      <c r="AR893" s="25"/>
      <c r="AU893" s="34"/>
      <c r="AX893" s="34"/>
      <c r="AZ893" s="24"/>
      <c r="BA893" s="25"/>
      <c r="BB893" s="24"/>
      <c r="BC893" s="24"/>
      <c r="BL893" s="24"/>
      <c r="BM893" s="24"/>
      <c r="BN893" s="24"/>
      <c r="BO893" s="24"/>
      <c r="BP893" s="24"/>
      <c r="BQ893" s="24"/>
      <c r="BR893" s="24"/>
      <c r="BS893" s="24"/>
    </row>
    <row r="894" spans="8:71" s="6" customFormat="1" x14ac:dyDescent="0.2">
      <c r="H894" s="26"/>
      <c r="R894" s="24"/>
      <c r="S894" s="24"/>
      <c r="T894" s="24"/>
      <c r="U894" s="28"/>
      <c r="X894" s="26"/>
      <c r="AA894" s="26"/>
      <c r="AD894" s="26"/>
      <c r="AG894" s="28"/>
      <c r="AH894" s="26"/>
      <c r="AI894" s="26"/>
      <c r="AL894" s="25"/>
      <c r="AM894" s="24"/>
      <c r="AN894" s="24"/>
      <c r="AO894" s="25"/>
      <c r="AR894" s="25"/>
      <c r="AU894" s="34"/>
      <c r="AX894" s="34"/>
      <c r="AZ894" s="24"/>
      <c r="BA894" s="25"/>
      <c r="BB894" s="24"/>
      <c r="BC894" s="24"/>
      <c r="BL894" s="24"/>
      <c r="BM894" s="24"/>
      <c r="BN894" s="24"/>
      <c r="BO894" s="24"/>
      <c r="BP894" s="24"/>
      <c r="BQ894" s="24"/>
      <c r="BR894" s="24"/>
      <c r="BS894" s="24"/>
    </row>
    <row r="895" spans="8:71" s="6" customFormat="1" x14ac:dyDescent="0.2">
      <c r="H895" s="26"/>
      <c r="R895" s="24"/>
      <c r="S895" s="24"/>
      <c r="T895" s="24"/>
      <c r="U895" s="28"/>
      <c r="X895" s="26"/>
      <c r="AA895" s="26"/>
      <c r="AD895" s="26"/>
      <c r="AG895" s="28"/>
      <c r="AH895" s="26"/>
      <c r="AI895" s="26"/>
      <c r="AL895" s="25"/>
      <c r="AM895" s="24"/>
      <c r="AN895" s="24"/>
      <c r="AO895" s="25"/>
      <c r="AR895" s="25"/>
      <c r="AU895" s="34"/>
      <c r="AX895" s="34"/>
      <c r="AZ895" s="24"/>
      <c r="BA895" s="25"/>
      <c r="BB895" s="24"/>
      <c r="BC895" s="24"/>
      <c r="BL895" s="24"/>
      <c r="BM895" s="24"/>
      <c r="BN895" s="24"/>
      <c r="BO895" s="24"/>
      <c r="BP895" s="24"/>
      <c r="BQ895" s="24"/>
      <c r="BR895" s="24"/>
      <c r="BS895" s="24"/>
    </row>
    <row r="896" spans="8:71" s="6" customFormat="1" x14ac:dyDescent="0.2">
      <c r="H896" s="26"/>
      <c r="R896" s="24"/>
      <c r="S896" s="24"/>
      <c r="T896" s="24"/>
      <c r="U896" s="28"/>
      <c r="X896" s="26"/>
      <c r="AA896" s="26"/>
      <c r="AD896" s="26"/>
      <c r="AG896" s="28"/>
      <c r="AH896" s="26"/>
      <c r="AI896" s="26"/>
      <c r="AL896" s="25"/>
      <c r="AM896" s="24"/>
      <c r="AN896" s="24"/>
      <c r="AO896" s="25"/>
      <c r="AR896" s="25"/>
      <c r="AU896" s="34"/>
      <c r="AX896" s="34"/>
      <c r="AZ896" s="24"/>
      <c r="BA896" s="25"/>
      <c r="BB896" s="24"/>
      <c r="BC896" s="24"/>
      <c r="BL896" s="24"/>
      <c r="BM896" s="24"/>
      <c r="BN896" s="24"/>
      <c r="BO896" s="24"/>
      <c r="BP896" s="24"/>
      <c r="BQ896" s="24"/>
      <c r="BR896" s="24"/>
      <c r="BS896" s="24"/>
    </row>
    <row r="897" spans="8:71" s="6" customFormat="1" x14ac:dyDescent="0.2">
      <c r="H897" s="26"/>
      <c r="R897" s="24"/>
      <c r="S897" s="24"/>
      <c r="T897" s="24"/>
      <c r="U897" s="28"/>
      <c r="X897" s="26"/>
      <c r="AA897" s="26"/>
      <c r="AD897" s="26"/>
      <c r="AG897" s="28"/>
      <c r="AH897" s="26"/>
      <c r="AI897" s="26"/>
      <c r="AL897" s="25"/>
      <c r="AM897" s="24"/>
      <c r="AN897" s="24"/>
      <c r="AO897" s="25"/>
      <c r="AR897" s="25"/>
      <c r="AU897" s="34"/>
      <c r="AX897" s="34"/>
      <c r="AZ897" s="24"/>
      <c r="BA897" s="25"/>
      <c r="BB897" s="24"/>
      <c r="BC897" s="24"/>
      <c r="BL897" s="24"/>
      <c r="BM897" s="24"/>
      <c r="BN897" s="24"/>
      <c r="BO897" s="24"/>
      <c r="BP897" s="24"/>
      <c r="BQ897" s="24"/>
      <c r="BR897" s="24"/>
      <c r="BS897" s="24"/>
    </row>
    <row r="898" spans="8:71" s="6" customFormat="1" x14ac:dyDescent="0.2">
      <c r="H898" s="26"/>
      <c r="R898" s="24"/>
      <c r="S898" s="24"/>
      <c r="T898" s="24"/>
      <c r="U898" s="28"/>
      <c r="X898" s="26"/>
      <c r="AA898" s="26"/>
      <c r="AD898" s="26"/>
      <c r="AG898" s="28"/>
      <c r="AH898" s="26"/>
      <c r="AI898" s="26"/>
      <c r="AL898" s="25"/>
      <c r="AM898" s="24"/>
      <c r="AN898" s="24"/>
      <c r="AO898" s="25"/>
      <c r="AR898" s="25"/>
      <c r="AU898" s="34"/>
      <c r="AX898" s="34"/>
      <c r="AZ898" s="24"/>
      <c r="BA898" s="25"/>
      <c r="BB898" s="24"/>
      <c r="BC898" s="24"/>
      <c r="BL898" s="24"/>
      <c r="BM898" s="24"/>
      <c r="BN898" s="24"/>
      <c r="BO898" s="24"/>
      <c r="BP898" s="24"/>
      <c r="BQ898" s="24"/>
      <c r="BR898" s="24"/>
      <c r="BS898" s="24"/>
    </row>
    <row r="899" spans="8:71" s="6" customFormat="1" x14ac:dyDescent="0.2">
      <c r="H899" s="26"/>
      <c r="R899" s="24"/>
      <c r="S899" s="24"/>
      <c r="T899" s="24"/>
      <c r="U899" s="28"/>
      <c r="X899" s="26"/>
      <c r="AA899" s="26"/>
      <c r="AD899" s="26"/>
      <c r="AG899" s="28"/>
      <c r="AH899" s="26"/>
      <c r="AI899" s="26"/>
      <c r="AL899" s="25"/>
      <c r="AM899" s="24"/>
      <c r="AN899" s="24"/>
      <c r="AO899" s="25"/>
      <c r="AR899" s="25"/>
      <c r="AU899" s="34"/>
      <c r="AX899" s="34"/>
      <c r="AZ899" s="24"/>
      <c r="BA899" s="25"/>
      <c r="BB899" s="24"/>
      <c r="BC899" s="24"/>
      <c r="BL899" s="24"/>
      <c r="BM899" s="24"/>
      <c r="BN899" s="24"/>
      <c r="BO899" s="24"/>
      <c r="BP899" s="24"/>
      <c r="BQ899" s="24"/>
      <c r="BR899" s="24"/>
      <c r="BS899" s="24"/>
    </row>
    <row r="900" spans="8:71" s="6" customFormat="1" x14ac:dyDescent="0.2">
      <c r="H900" s="26"/>
      <c r="R900" s="24"/>
      <c r="S900" s="24"/>
      <c r="T900" s="24"/>
      <c r="U900" s="28"/>
      <c r="X900" s="26"/>
      <c r="AA900" s="26"/>
      <c r="AD900" s="26"/>
      <c r="AG900" s="28"/>
      <c r="AH900" s="26"/>
      <c r="AI900" s="26"/>
      <c r="AL900" s="25"/>
      <c r="AM900" s="24"/>
      <c r="AN900" s="24"/>
      <c r="AO900" s="25"/>
      <c r="AR900" s="25"/>
      <c r="AU900" s="34"/>
      <c r="AX900" s="34"/>
      <c r="AZ900" s="24"/>
      <c r="BA900" s="25"/>
      <c r="BB900" s="24"/>
      <c r="BC900" s="24"/>
      <c r="BL900" s="24"/>
      <c r="BM900" s="24"/>
      <c r="BN900" s="24"/>
      <c r="BO900" s="24"/>
      <c r="BP900" s="24"/>
      <c r="BQ900" s="24"/>
      <c r="BR900" s="24"/>
      <c r="BS900" s="24"/>
    </row>
    <row r="901" spans="8:71" s="6" customFormat="1" x14ac:dyDescent="0.2">
      <c r="H901" s="26"/>
      <c r="R901" s="24"/>
      <c r="S901" s="24"/>
      <c r="T901" s="24"/>
      <c r="U901" s="28"/>
      <c r="X901" s="26"/>
      <c r="AA901" s="26"/>
      <c r="AD901" s="26"/>
      <c r="AG901" s="28"/>
      <c r="AH901" s="26"/>
      <c r="AI901" s="26"/>
      <c r="AL901" s="25"/>
      <c r="AM901" s="24"/>
      <c r="AN901" s="24"/>
      <c r="AO901" s="25"/>
      <c r="AR901" s="25"/>
      <c r="AU901" s="34"/>
      <c r="AX901" s="34"/>
      <c r="AZ901" s="24"/>
      <c r="BA901" s="25"/>
      <c r="BB901" s="24"/>
      <c r="BC901" s="24"/>
      <c r="BL901" s="24"/>
      <c r="BM901" s="24"/>
      <c r="BN901" s="24"/>
      <c r="BO901" s="24"/>
      <c r="BP901" s="24"/>
      <c r="BQ901" s="24"/>
      <c r="BR901" s="24"/>
      <c r="BS901" s="24"/>
    </row>
    <row r="902" spans="8:71" s="6" customFormat="1" x14ac:dyDescent="0.2">
      <c r="H902" s="26"/>
      <c r="R902" s="24"/>
      <c r="S902" s="24"/>
      <c r="T902" s="24"/>
      <c r="U902" s="28"/>
      <c r="X902" s="26"/>
      <c r="AA902" s="26"/>
      <c r="AD902" s="26"/>
      <c r="AG902" s="28"/>
      <c r="AH902" s="26"/>
      <c r="AI902" s="26"/>
      <c r="AL902" s="25"/>
      <c r="AM902" s="24"/>
      <c r="AN902" s="24"/>
      <c r="AO902" s="25"/>
      <c r="AR902" s="25"/>
      <c r="AU902" s="34"/>
      <c r="AX902" s="34"/>
      <c r="AZ902" s="24"/>
      <c r="BA902" s="25"/>
      <c r="BB902" s="24"/>
      <c r="BC902" s="24"/>
      <c r="BL902" s="24"/>
      <c r="BM902" s="24"/>
      <c r="BN902" s="24"/>
      <c r="BO902" s="24"/>
      <c r="BP902" s="24"/>
      <c r="BQ902" s="24"/>
      <c r="BR902" s="24"/>
      <c r="BS902" s="24"/>
    </row>
    <row r="903" spans="8:71" s="6" customFormat="1" x14ac:dyDescent="0.2">
      <c r="H903" s="26"/>
      <c r="R903" s="24"/>
      <c r="S903" s="24"/>
      <c r="T903" s="24"/>
      <c r="U903" s="28"/>
      <c r="X903" s="26"/>
      <c r="AA903" s="26"/>
      <c r="AD903" s="26"/>
      <c r="AG903" s="28"/>
      <c r="AH903" s="26"/>
      <c r="AI903" s="26"/>
      <c r="AL903" s="25"/>
      <c r="AM903" s="24"/>
      <c r="AN903" s="24"/>
      <c r="AO903" s="25"/>
      <c r="AR903" s="25"/>
      <c r="AU903" s="34"/>
      <c r="AX903" s="34"/>
      <c r="AZ903" s="24"/>
      <c r="BA903" s="25"/>
      <c r="BB903" s="24"/>
      <c r="BC903" s="24"/>
      <c r="BL903" s="24"/>
      <c r="BM903" s="24"/>
      <c r="BN903" s="24"/>
      <c r="BO903" s="24"/>
      <c r="BP903" s="24"/>
      <c r="BQ903" s="24"/>
      <c r="BR903" s="24"/>
      <c r="BS903" s="24"/>
    </row>
    <row r="904" spans="8:71" s="6" customFormat="1" x14ac:dyDescent="0.2">
      <c r="H904" s="26"/>
      <c r="R904" s="24"/>
      <c r="S904" s="24"/>
      <c r="T904" s="24"/>
      <c r="U904" s="28"/>
      <c r="X904" s="26"/>
      <c r="AA904" s="26"/>
      <c r="AD904" s="26"/>
      <c r="AG904" s="28"/>
      <c r="AH904" s="26"/>
      <c r="AI904" s="26"/>
      <c r="AL904" s="25"/>
      <c r="AM904" s="24"/>
      <c r="AN904" s="24"/>
      <c r="AO904" s="25"/>
      <c r="AR904" s="25"/>
      <c r="AU904" s="34"/>
      <c r="AX904" s="34"/>
      <c r="AZ904" s="24"/>
      <c r="BA904" s="25"/>
      <c r="BB904" s="24"/>
      <c r="BC904" s="24"/>
      <c r="BL904" s="24"/>
      <c r="BM904" s="24"/>
      <c r="BN904" s="24"/>
      <c r="BO904" s="24"/>
      <c r="BP904" s="24"/>
      <c r="BQ904" s="24"/>
      <c r="BR904" s="24"/>
      <c r="BS904" s="24"/>
    </row>
    <row r="905" spans="8:71" s="6" customFormat="1" x14ac:dyDescent="0.2">
      <c r="H905" s="26"/>
      <c r="R905" s="24"/>
      <c r="S905" s="24"/>
      <c r="T905" s="24"/>
      <c r="U905" s="28"/>
      <c r="X905" s="26"/>
      <c r="AA905" s="26"/>
      <c r="AD905" s="26"/>
      <c r="AG905" s="28"/>
      <c r="AH905" s="26"/>
      <c r="AI905" s="26"/>
      <c r="AL905" s="25"/>
      <c r="AM905" s="24"/>
      <c r="AN905" s="24"/>
      <c r="AO905" s="25"/>
      <c r="AR905" s="25"/>
      <c r="AU905" s="34"/>
      <c r="AX905" s="34"/>
      <c r="AZ905" s="24"/>
      <c r="BA905" s="25"/>
      <c r="BB905" s="24"/>
      <c r="BC905" s="24"/>
      <c r="BL905" s="24"/>
      <c r="BM905" s="24"/>
      <c r="BN905" s="24"/>
      <c r="BO905" s="24"/>
      <c r="BP905" s="24"/>
      <c r="BQ905" s="24"/>
      <c r="BR905" s="24"/>
      <c r="BS905" s="24"/>
    </row>
    <row r="906" spans="8:71" s="6" customFormat="1" x14ac:dyDescent="0.2">
      <c r="H906" s="26"/>
      <c r="R906" s="24"/>
      <c r="S906" s="24"/>
      <c r="T906" s="24"/>
      <c r="U906" s="28"/>
      <c r="X906" s="26"/>
      <c r="AA906" s="26"/>
      <c r="AD906" s="26"/>
      <c r="AG906" s="28"/>
      <c r="AH906" s="26"/>
      <c r="AI906" s="26"/>
      <c r="AL906" s="25"/>
      <c r="AM906" s="24"/>
      <c r="AN906" s="24"/>
      <c r="AO906" s="25"/>
      <c r="AR906" s="25"/>
      <c r="AU906" s="34"/>
      <c r="AX906" s="34"/>
      <c r="AZ906" s="24"/>
      <c r="BA906" s="25"/>
      <c r="BB906" s="24"/>
      <c r="BC906" s="24"/>
      <c r="BL906" s="24"/>
      <c r="BM906" s="24"/>
      <c r="BN906" s="24"/>
      <c r="BO906" s="24"/>
      <c r="BP906" s="24"/>
      <c r="BQ906" s="24"/>
      <c r="BR906" s="24"/>
      <c r="BS906" s="24"/>
    </row>
    <row r="907" spans="8:71" s="6" customFormat="1" x14ac:dyDescent="0.2">
      <c r="H907" s="26"/>
      <c r="R907" s="24"/>
      <c r="S907" s="24"/>
      <c r="T907" s="24"/>
      <c r="U907" s="28"/>
      <c r="X907" s="26"/>
      <c r="AA907" s="26"/>
      <c r="AD907" s="26"/>
      <c r="AG907" s="28"/>
      <c r="AH907" s="26"/>
      <c r="AI907" s="26"/>
      <c r="AL907" s="25"/>
      <c r="AM907" s="24"/>
      <c r="AN907" s="24"/>
      <c r="AO907" s="25"/>
      <c r="AR907" s="25"/>
      <c r="AU907" s="34"/>
      <c r="AX907" s="34"/>
      <c r="AZ907" s="24"/>
      <c r="BA907" s="25"/>
      <c r="BB907" s="24"/>
      <c r="BC907" s="24"/>
      <c r="BL907" s="24"/>
      <c r="BM907" s="24"/>
      <c r="BN907" s="24"/>
      <c r="BO907" s="24"/>
      <c r="BP907" s="24"/>
      <c r="BQ907" s="24"/>
      <c r="BR907" s="24"/>
      <c r="BS907" s="24"/>
    </row>
    <row r="908" spans="8:71" s="6" customFormat="1" x14ac:dyDescent="0.2">
      <c r="H908" s="26"/>
      <c r="R908" s="24"/>
      <c r="S908" s="24"/>
      <c r="T908" s="24"/>
      <c r="U908" s="28"/>
      <c r="X908" s="26"/>
      <c r="AA908" s="26"/>
      <c r="AD908" s="26"/>
      <c r="AG908" s="28"/>
      <c r="AH908" s="26"/>
      <c r="AI908" s="26"/>
      <c r="AL908" s="25"/>
      <c r="AM908" s="24"/>
      <c r="AN908" s="24"/>
      <c r="AO908" s="25"/>
      <c r="AR908" s="25"/>
      <c r="AU908" s="34"/>
      <c r="AX908" s="34"/>
      <c r="AZ908" s="24"/>
      <c r="BA908" s="25"/>
      <c r="BB908" s="24"/>
      <c r="BC908" s="24"/>
      <c r="BL908" s="24"/>
      <c r="BM908" s="24"/>
      <c r="BN908" s="24"/>
      <c r="BO908" s="24"/>
      <c r="BP908" s="24"/>
      <c r="BQ908" s="24"/>
      <c r="BR908" s="24"/>
      <c r="BS908" s="24"/>
    </row>
    <row r="909" spans="8:71" s="6" customFormat="1" x14ac:dyDescent="0.2">
      <c r="H909" s="26"/>
      <c r="R909" s="24"/>
      <c r="S909" s="24"/>
      <c r="T909" s="24"/>
      <c r="U909" s="28"/>
      <c r="X909" s="26"/>
      <c r="AA909" s="26"/>
      <c r="AD909" s="26"/>
      <c r="AG909" s="28"/>
      <c r="AH909" s="26"/>
      <c r="AI909" s="26"/>
      <c r="AL909" s="25"/>
      <c r="AM909" s="24"/>
      <c r="AN909" s="24"/>
      <c r="AO909" s="25"/>
      <c r="AR909" s="25"/>
      <c r="AU909" s="34"/>
      <c r="AX909" s="34"/>
      <c r="AZ909" s="24"/>
      <c r="BA909" s="25"/>
      <c r="BB909" s="24"/>
      <c r="BC909" s="24"/>
      <c r="BL909" s="24"/>
      <c r="BM909" s="24"/>
      <c r="BN909" s="24"/>
      <c r="BO909" s="24"/>
      <c r="BP909" s="24"/>
      <c r="BQ909" s="24"/>
      <c r="BR909" s="24"/>
      <c r="BS909" s="24"/>
    </row>
    <row r="910" spans="8:71" s="6" customFormat="1" x14ac:dyDescent="0.2">
      <c r="H910" s="26"/>
      <c r="R910" s="24"/>
      <c r="S910" s="24"/>
      <c r="T910" s="24"/>
      <c r="U910" s="28"/>
      <c r="X910" s="26"/>
      <c r="AA910" s="26"/>
      <c r="AD910" s="26"/>
      <c r="AG910" s="28"/>
      <c r="AH910" s="26"/>
      <c r="AI910" s="26"/>
      <c r="AL910" s="25"/>
      <c r="AM910" s="24"/>
      <c r="AN910" s="24"/>
      <c r="AO910" s="25"/>
      <c r="AR910" s="25"/>
      <c r="AU910" s="34"/>
      <c r="AX910" s="34"/>
      <c r="AZ910" s="24"/>
      <c r="BA910" s="25"/>
      <c r="BB910" s="24"/>
      <c r="BC910" s="24"/>
      <c r="BL910" s="24"/>
      <c r="BM910" s="24"/>
      <c r="BN910" s="24"/>
      <c r="BO910" s="24"/>
      <c r="BP910" s="24"/>
      <c r="BQ910" s="24"/>
      <c r="BR910" s="24"/>
      <c r="BS910" s="24"/>
    </row>
    <row r="911" spans="8:71" s="6" customFormat="1" x14ac:dyDescent="0.2">
      <c r="H911" s="26"/>
      <c r="R911" s="24"/>
      <c r="S911" s="24"/>
      <c r="T911" s="24"/>
      <c r="U911" s="28"/>
      <c r="X911" s="26"/>
      <c r="AA911" s="26"/>
      <c r="AD911" s="26"/>
      <c r="AG911" s="28"/>
      <c r="AH911" s="26"/>
      <c r="AI911" s="26"/>
      <c r="AL911" s="25"/>
      <c r="AM911" s="24"/>
      <c r="AN911" s="24"/>
      <c r="AO911" s="25"/>
      <c r="AR911" s="25"/>
      <c r="AU911" s="34"/>
      <c r="AX911" s="34"/>
      <c r="AZ911" s="24"/>
      <c r="BA911" s="25"/>
      <c r="BB911" s="24"/>
      <c r="BC911" s="24"/>
      <c r="BL911" s="24"/>
      <c r="BM911" s="24"/>
      <c r="BN911" s="24"/>
      <c r="BO911" s="24"/>
      <c r="BP911" s="24"/>
      <c r="BQ911" s="24"/>
      <c r="BR911" s="24"/>
      <c r="BS911" s="24"/>
    </row>
    <row r="912" spans="8:71" s="6" customFormat="1" x14ac:dyDescent="0.2">
      <c r="H912" s="26"/>
      <c r="R912" s="24"/>
      <c r="S912" s="24"/>
      <c r="T912" s="24"/>
      <c r="U912" s="28"/>
      <c r="X912" s="26"/>
      <c r="AA912" s="26"/>
      <c r="AD912" s="26"/>
      <c r="AG912" s="28"/>
      <c r="AH912" s="26"/>
      <c r="AI912" s="26"/>
      <c r="AL912" s="25"/>
      <c r="AM912" s="24"/>
      <c r="AN912" s="24"/>
      <c r="AO912" s="25"/>
      <c r="AR912" s="25"/>
      <c r="AU912" s="34"/>
      <c r="AX912" s="34"/>
      <c r="AZ912" s="24"/>
      <c r="BA912" s="25"/>
      <c r="BB912" s="24"/>
      <c r="BC912" s="24"/>
      <c r="BL912" s="24"/>
      <c r="BM912" s="24"/>
      <c r="BN912" s="24"/>
      <c r="BO912" s="24"/>
      <c r="BP912" s="24"/>
      <c r="BQ912" s="24"/>
      <c r="BR912" s="24"/>
      <c r="BS912" s="24"/>
    </row>
    <row r="913" spans="8:71" s="6" customFormat="1" x14ac:dyDescent="0.2">
      <c r="H913" s="26"/>
      <c r="R913" s="24"/>
      <c r="S913" s="24"/>
      <c r="T913" s="24"/>
      <c r="U913" s="28"/>
      <c r="X913" s="26"/>
      <c r="AA913" s="26"/>
      <c r="AD913" s="26"/>
      <c r="AG913" s="28"/>
      <c r="AH913" s="26"/>
      <c r="AI913" s="26"/>
      <c r="AL913" s="25"/>
      <c r="AM913" s="24"/>
      <c r="AN913" s="24"/>
      <c r="AO913" s="25"/>
      <c r="AR913" s="25"/>
      <c r="AU913" s="34"/>
      <c r="AX913" s="34"/>
      <c r="AZ913" s="24"/>
      <c r="BA913" s="25"/>
      <c r="BB913" s="24"/>
      <c r="BC913" s="24"/>
      <c r="BL913" s="24"/>
      <c r="BM913" s="24"/>
      <c r="BN913" s="24"/>
      <c r="BO913" s="24"/>
      <c r="BP913" s="24"/>
      <c r="BQ913" s="24"/>
      <c r="BR913" s="24"/>
      <c r="BS913" s="24"/>
    </row>
    <row r="914" spans="8:71" s="6" customFormat="1" x14ac:dyDescent="0.2">
      <c r="H914" s="26"/>
      <c r="R914" s="24"/>
      <c r="S914" s="24"/>
      <c r="T914" s="24"/>
      <c r="U914" s="28"/>
      <c r="X914" s="26"/>
      <c r="AA914" s="26"/>
      <c r="AD914" s="26"/>
      <c r="AG914" s="28"/>
      <c r="AH914" s="26"/>
      <c r="AI914" s="26"/>
      <c r="AL914" s="25"/>
      <c r="AM914" s="24"/>
      <c r="AN914" s="24"/>
      <c r="AO914" s="25"/>
      <c r="AR914" s="25"/>
      <c r="AU914" s="34"/>
      <c r="AX914" s="34"/>
      <c r="AZ914" s="24"/>
      <c r="BA914" s="25"/>
      <c r="BB914" s="24"/>
      <c r="BC914" s="24"/>
      <c r="BL914" s="24"/>
      <c r="BM914" s="24"/>
      <c r="BN914" s="24"/>
      <c r="BO914" s="24"/>
      <c r="BP914" s="24"/>
      <c r="BQ914" s="24"/>
      <c r="BR914" s="24"/>
      <c r="BS914" s="24"/>
    </row>
    <row r="915" spans="8:71" s="6" customFormat="1" x14ac:dyDescent="0.2">
      <c r="H915" s="26"/>
      <c r="R915" s="24"/>
      <c r="S915" s="24"/>
      <c r="T915" s="24"/>
      <c r="U915" s="28"/>
      <c r="X915" s="26"/>
      <c r="AA915" s="26"/>
      <c r="AD915" s="26"/>
      <c r="AG915" s="28"/>
      <c r="AH915" s="26"/>
      <c r="AI915" s="26"/>
      <c r="AL915" s="25"/>
      <c r="AM915" s="24"/>
      <c r="AN915" s="24"/>
      <c r="AO915" s="25"/>
      <c r="AR915" s="25"/>
      <c r="AU915" s="34"/>
      <c r="AX915" s="34"/>
      <c r="AZ915" s="24"/>
      <c r="BA915" s="25"/>
      <c r="BB915" s="24"/>
      <c r="BC915" s="24"/>
      <c r="BL915" s="24"/>
      <c r="BM915" s="24"/>
      <c r="BN915" s="24"/>
      <c r="BO915" s="24"/>
      <c r="BP915" s="24"/>
      <c r="BQ915" s="24"/>
      <c r="BR915" s="24"/>
      <c r="BS915" s="24"/>
    </row>
    <row r="916" spans="8:71" s="6" customFormat="1" x14ac:dyDescent="0.2">
      <c r="H916" s="26"/>
      <c r="R916" s="24"/>
      <c r="S916" s="24"/>
      <c r="T916" s="24"/>
      <c r="U916" s="28"/>
      <c r="X916" s="26"/>
      <c r="AA916" s="26"/>
      <c r="AD916" s="26"/>
      <c r="AG916" s="28"/>
      <c r="AH916" s="26"/>
      <c r="AI916" s="26"/>
      <c r="AL916" s="25"/>
      <c r="AM916" s="24"/>
      <c r="AN916" s="24"/>
      <c r="AO916" s="25"/>
      <c r="AR916" s="25"/>
      <c r="AU916" s="34"/>
      <c r="AX916" s="34"/>
      <c r="AZ916" s="24"/>
      <c r="BA916" s="25"/>
      <c r="BB916" s="24"/>
      <c r="BC916" s="24"/>
      <c r="BL916" s="24"/>
      <c r="BM916" s="24"/>
      <c r="BN916" s="24"/>
      <c r="BO916" s="24"/>
      <c r="BP916" s="24"/>
      <c r="BQ916" s="24"/>
      <c r="BR916" s="24"/>
      <c r="BS916" s="24"/>
    </row>
    <row r="917" spans="8:71" s="6" customFormat="1" x14ac:dyDescent="0.2">
      <c r="H917" s="26"/>
      <c r="R917" s="24"/>
      <c r="S917" s="24"/>
      <c r="T917" s="24"/>
      <c r="U917" s="28"/>
      <c r="X917" s="26"/>
      <c r="AA917" s="26"/>
      <c r="AD917" s="26"/>
      <c r="AG917" s="28"/>
      <c r="AH917" s="26"/>
      <c r="AI917" s="26"/>
      <c r="AL917" s="25"/>
      <c r="AM917" s="24"/>
      <c r="AN917" s="24"/>
      <c r="AO917" s="25"/>
      <c r="AR917" s="25"/>
      <c r="AU917" s="34"/>
      <c r="AX917" s="34"/>
      <c r="AZ917" s="24"/>
      <c r="BA917" s="25"/>
      <c r="BB917" s="24"/>
      <c r="BC917" s="24"/>
      <c r="BL917" s="24"/>
      <c r="BM917" s="24"/>
      <c r="BN917" s="24"/>
      <c r="BO917" s="24"/>
      <c r="BP917" s="24"/>
      <c r="BQ917" s="24"/>
      <c r="BR917" s="24"/>
      <c r="BS917" s="24"/>
    </row>
    <row r="918" spans="8:71" s="6" customFormat="1" x14ac:dyDescent="0.2">
      <c r="H918" s="26"/>
      <c r="R918" s="24"/>
      <c r="S918" s="24"/>
      <c r="T918" s="24"/>
      <c r="U918" s="28"/>
      <c r="X918" s="26"/>
      <c r="AA918" s="26"/>
      <c r="AD918" s="26"/>
      <c r="AG918" s="28"/>
      <c r="AH918" s="26"/>
      <c r="AI918" s="26"/>
      <c r="AL918" s="25"/>
      <c r="AM918" s="24"/>
      <c r="AN918" s="24"/>
      <c r="AO918" s="25"/>
      <c r="AR918" s="25"/>
      <c r="AU918" s="34"/>
      <c r="AX918" s="34"/>
      <c r="AZ918" s="24"/>
      <c r="BA918" s="25"/>
      <c r="BB918" s="24"/>
      <c r="BC918" s="24"/>
      <c r="BL918" s="24"/>
      <c r="BM918" s="24"/>
      <c r="BN918" s="24"/>
      <c r="BO918" s="24"/>
      <c r="BP918" s="24"/>
      <c r="BQ918" s="24"/>
      <c r="BR918" s="24"/>
      <c r="BS918" s="24"/>
    </row>
    <row r="919" spans="8:71" s="6" customFormat="1" x14ac:dyDescent="0.2">
      <c r="H919" s="26"/>
      <c r="R919" s="24"/>
      <c r="S919" s="24"/>
      <c r="T919" s="24"/>
      <c r="U919" s="28"/>
      <c r="X919" s="26"/>
      <c r="AA919" s="26"/>
      <c r="AD919" s="26"/>
      <c r="AG919" s="28"/>
      <c r="AH919" s="26"/>
      <c r="AI919" s="26"/>
      <c r="AL919" s="25"/>
      <c r="AM919" s="24"/>
      <c r="AN919" s="24"/>
      <c r="AO919" s="25"/>
      <c r="AR919" s="25"/>
      <c r="AU919" s="34"/>
      <c r="AX919" s="34"/>
      <c r="AZ919" s="24"/>
      <c r="BA919" s="25"/>
      <c r="BB919" s="24"/>
      <c r="BC919" s="24"/>
      <c r="BL919" s="24"/>
      <c r="BM919" s="24"/>
      <c r="BN919" s="24"/>
      <c r="BO919" s="24"/>
      <c r="BP919" s="24"/>
      <c r="BQ919" s="24"/>
      <c r="BR919" s="24"/>
      <c r="BS919" s="24"/>
    </row>
    <row r="920" spans="8:71" s="6" customFormat="1" x14ac:dyDescent="0.2">
      <c r="H920" s="26"/>
      <c r="R920" s="24"/>
      <c r="S920" s="24"/>
      <c r="T920" s="24"/>
      <c r="U920" s="28"/>
      <c r="X920" s="26"/>
      <c r="AA920" s="26"/>
      <c r="AD920" s="26"/>
      <c r="AG920" s="28"/>
      <c r="AH920" s="26"/>
      <c r="AI920" s="26"/>
      <c r="AL920" s="25"/>
      <c r="AM920" s="24"/>
      <c r="AN920" s="24"/>
      <c r="AO920" s="25"/>
      <c r="AR920" s="25"/>
      <c r="AU920" s="34"/>
      <c r="AX920" s="34"/>
      <c r="AZ920" s="24"/>
      <c r="BA920" s="25"/>
      <c r="BB920" s="24"/>
      <c r="BC920" s="24"/>
      <c r="BL920" s="24"/>
      <c r="BM920" s="24"/>
      <c r="BN920" s="24"/>
      <c r="BO920" s="24"/>
      <c r="BP920" s="24"/>
      <c r="BQ920" s="24"/>
      <c r="BR920" s="24"/>
      <c r="BS920" s="24"/>
    </row>
    <row r="921" spans="8:71" s="6" customFormat="1" x14ac:dyDescent="0.2">
      <c r="H921" s="26"/>
      <c r="R921" s="24"/>
      <c r="S921" s="24"/>
      <c r="T921" s="24"/>
      <c r="U921" s="28"/>
      <c r="X921" s="26"/>
      <c r="AA921" s="26"/>
      <c r="AD921" s="26"/>
      <c r="AG921" s="28"/>
      <c r="AH921" s="26"/>
      <c r="AI921" s="26"/>
      <c r="AL921" s="25"/>
      <c r="AM921" s="24"/>
      <c r="AN921" s="24"/>
      <c r="AO921" s="25"/>
      <c r="AR921" s="25"/>
      <c r="AU921" s="34"/>
      <c r="AX921" s="34"/>
      <c r="AZ921" s="24"/>
      <c r="BA921" s="25"/>
      <c r="BB921" s="24"/>
      <c r="BC921" s="24"/>
      <c r="BL921" s="24"/>
      <c r="BM921" s="24"/>
      <c r="BN921" s="24"/>
      <c r="BO921" s="24"/>
      <c r="BP921" s="24"/>
      <c r="BQ921" s="24"/>
      <c r="BR921" s="24"/>
      <c r="BS921" s="24"/>
    </row>
    <row r="922" spans="8:71" s="6" customFormat="1" x14ac:dyDescent="0.2">
      <c r="H922" s="26"/>
      <c r="R922" s="24"/>
      <c r="S922" s="24"/>
      <c r="T922" s="24"/>
      <c r="U922" s="28"/>
      <c r="X922" s="26"/>
      <c r="AA922" s="26"/>
      <c r="AD922" s="26"/>
      <c r="AG922" s="28"/>
      <c r="AH922" s="26"/>
      <c r="AI922" s="26"/>
      <c r="AL922" s="25"/>
      <c r="AM922" s="24"/>
      <c r="AN922" s="24"/>
      <c r="AO922" s="25"/>
      <c r="AR922" s="25"/>
      <c r="AU922" s="34"/>
      <c r="AX922" s="34"/>
      <c r="AZ922" s="24"/>
      <c r="BA922" s="25"/>
      <c r="BB922" s="24"/>
      <c r="BC922" s="24"/>
      <c r="BL922" s="24"/>
      <c r="BM922" s="24"/>
      <c r="BN922" s="24"/>
      <c r="BO922" s="24"/>
      <c r="BP922" s="24"/>
      <c r="BQ922" s="24"/>
      <c r="BR922" s="24"/>
      <c r="BS922" s="24"/>
    </row>
    <row r="923" spans="8:71" s="6" customFormat="1" x14ac:dyDescent="0.2">
      <c r="H923" s="26"/>
      <c r="R923" s="24"/>
      <c r="S923" s="24"/>
      <c r="T923" s="24"/>
      <c r="U923" s="28"/>
      <c r="X923" s="26"/>
      <c r="AA923" s="26"/>
      <c r="AD923" s="26"/>
      <c r="AG923" s="28"/>
      <c r="AH923" s="26"/>
      <c r="AI923" s="26"/>
      <c r="AL923" s="25"/>
      <c r="AM923" s="24"/>
      <c r="AN923" s="24"/>
      <c r="AO923" s="25"/>
      <c r="AR923" s="25"/>
      <c r="AU923" s="34"/>
      <c r="AX923" s="34"/>
      <c r="AZ923" s="24"/>
      <c r="BA923" s="25"/>
      <c r="BB923" s="24"/>
      <c r="BC923" s="24"/>
      <c r="BL923" s="24"/>
      <c r="BM923" s="24"/>
      <c r="BN923" s="24"/>
      <c r="BO923" s="24"/>
      <c r="BP923" s="24"/>
      <c r="BQ923" s="24"/>
      <c r="BR923" s="24"/>
      <c r="BS923" s="24"/>
    </row>
    <row r="924" spans="8:71" s="6" customFormat="1" x14ac:dyDescent="0.2">
      <c r="H924" s="26"/>
      <c r="R924" s="24"/>
      <c r="S924" s="24"/>
      <c r="T924" s="24"/>
      <c r="U924" s="28"/>
      <c r="X924" s="26"/>
      <c r="AA924" s="26"/>
      <c r="AD924" s="26"/>
      <c r="AG924" s="28"/>
      <c r="AH924" s="26"/>
      <c r="AI924" s="26"/>
      <c r="AL924" s="25"/>
      <c r="AM924" s="24"/>
      <c r="AN924" s="24"/>
      <c r="AO924" s="25"/>
      <c r="AR924" s="25"/>
      <c r="AU924" s="34"/>
      <c r="AX924" s="34"/>
      <c r="AZ924" s="24"/>
      <c r="BA924" s="25"/>
      <c r="BB924" s="24"/>
      <c r="BC924" s="24"/>
      <c r="BL924" s="24"/>
      <c r="BM924" s="24"/>
      <c r="BN924" s="24"/>
      <c r="BO924" s="24"/>
      <c r="BP924" s="24"/>
      <c r="BQ924" s="24"/>
      <c r="BR924" s="24"/>
      <c r="BS924" s="24"/>
    </row>
    <row r="925" spans="8:71" s="6" customFormat="1" x14ac:dyDescent="0.2">
      <c r="H925" s="26"/>
      <c r="R925" s="24"/>
      <c r="S925" s="24"/>
      <c r="T925" s="24"/>
      <c r="U925" s="28"/>
      <c r="X925" s="26"/>
      <c r="AA925" s="26"/>
      <c r="AD925" s="26"/>
      <c r="AG925" s="28"/>
      <c r="AH925" s="26"/>
      <c r="AI925" s="26"/>
      <c r="AL925" s="25"/>
      <c r="AM925" s="24"/>
      <c r="AN925" s="24"/>
      <c r="AO925" s="25"/>
      <c r="AR925" s="25"/>
      <c r="AU925" s="34"/>
      <c r="AX925" s="34"/>
      <c r="AZ925" s="24"/>
      <c r="BA925" s="25"/>
      <c r="BB925" s="24"/>
      <c r="BC925" s="24"/>
      <c r="BL925" s="24"/>
      <c r="BM925" s="24"/>
      <c r="BN925" s="24"/>
      <c r="BO925" s="24"/>
      <c r="BP925" s="24"/>
      <c r="BQ925" s="24"/>
      <c r="BR925" s="24"/>
      <c r="BS925" s="24"/>
    </row>
    <row r="926" spans="8:71" s="6" customFormat="1" x14ac:dyDescent="0.2">
      <c r="H926" s="26"/>
      <c r="R926" s="24"/>
      <c r="S926" s="24"/>
      <c r="T926" s="24"/>
      <c r="U926" s="28"/>
      <c r="X926" s="26"/>
      <c r="AA926" s="26"/>
      <c r="AD926" s="26"/>
      <c r="AG926" s="28"/>
      <c r="AH926" s="26"/>
      <c r="AI926" s="26"/>
      <c r="AL926" s="25"/>
      <c r="AM926" s="24"/>
      <c r="AN926" s="24"/>
      <c r="AO926" s="25"/>
      <c r="AR926" s="25"/>
      <c r="AU926" s="34"/>
      <c r="AX926" s="34"/>
      <c r="AZ926" s="24"/>
      <c r="BA926" s="25"/>
      <c r="BB926" s="24"/>
      <c r="BC926" s="24"/>
      <c r="BL926" s="24"/>
      <c r="BM926" s="24"/>
      <c r="BN926" s="24"/>
      <c r="BO926" s="24"/>
      <c r="BP926" s="24"/>
      <c r="BQ926" s="24"/>
      <c r="BR926" s="24"/>
      <c r="BS926" s="24"/>
    </row>
    <row r="927" spans="8:71" s="6" customFormat="1" x14ac:dyDescent="0.2">
      <c r="H927" s="26"/>
      <c r="R927" s="24"/>
      <c r="S927" s="24"/>
      <c r="T927" s="24"/>
      <c r="U927" s="28"/>
      <c r="X927" s="26"/>
      <c r="AA927" s="26"/>
      <c r="AD927" s="26"/>
      <c r="AG927" s="28"/>
      <c r="AH927" s="26"/>
      <c r="AI927" s="26"/>
      <c r="AL927" s="25"/>
      <c r="AM927" s="24"/>
      <c r="AN927" s="24"/>
      <c r="AO927" s="25"/>
      <c r="AR927" s="25"/>
      <c r="AU927" s="34"/>
      <c r="AX927" s="34"/>
      <c r="AZ927" s="24"/>
      <c r="BA927" s="25"/>
      <c r="BB927" s="24"/>
      <c r="BC927" s="24"/>
      <c r="BL927" s="24"/>
      <c r="BM927" s="24"/>
      <c r="BN927" s="24"/>
      <c r="BO927" s="24"/>
      <c r="BP927" s="24"/>
      <c r="BQ927" s="24"/>
      <c r="BR927" s="24"/>
      <c r="BS927" s="24"/>
    </row>
    <row r="928" spans="8:71" s="6" customFormat="1" x14ac:dyDescent="0.2">
      <c r="H928" s="26"/>
      <c r="R928" s="24"/>
      <c r="S928" s="24"/>
      <c r="T928" s="24"/>
      <c r="U928" s="28"/>
      <c r="X928" s="26"/>
      <c r="AA928" s="26"/>
      <c r="AD928" s="26"/>
      <c r="AG928" s="28"/>
      <c r="AH928" s="26"/>
      <c r="AI928" s="26"/>
      <c r="AL928" s="25"/>
      <c r="AM928" s="24"/>
      <c r="AN928" s="24"/>
      <c r="AO928" s="25"/>
      <c r="AR928" s="25"/>
      <c r="AU928" s="34"/>
      <c r="AX928" s="34"/>
      <c r="AZ928" s="24"/>
      <c r="BA928" s="25"/>
      <c r="BB928" s="24"/>
      <c r="BC928" s="24"/>
      <c r="BL928" s="24"/>
      <c r="BM928" s="24"/>
      <c r="BN928" s="24"/>
      <c r="BO928" s="24"/>
      <c r="BP928" s="24"/>
      <c r="BQ928" s="24"/>
      <c r="BR928" s="24"/>
      <c r="BS928" s="24"/>
    </row>
    <row r="929" spans="8:71" s="6" customFormat="1" x14ac:dyDescent="0.2">
      <c r="H929" s="26"/>
      <c r="R929" s="24"/>
      <c r="S929" s="24"/>
      <c r="T929" s="24"/>
      <c r="U929" s="28"/>
      <c r="X929" s="26"/>
      <c r="AA929" s="26"/>
      <c r="AD929" s="26"/>
      <c r="AG929" s="28"/>
      <c r="AH929" s="26"/>
      <c r="AI929" s="26"/>
      <c r="AL929" s="25"/>
      <c r="AM929" s="24"/>
      <c r="AN929" s="24"/>
      <c r="AO929" s="25"/>
      <c r="AR929" s="25"/>
      <c r="AU929" s="34"/>
      <c r="AX929" s="34"/>
      <c r="AZ929" s="24"/>
      <c r="BA929" s="25"/>
      <c r="BB929" s="24"/>
      <c r="BC929" s="24"/>
      <c r="BL929" s="24"/>
      <c r="BM929" s="24"/>
      <c r="BN929" s="24"/>
      <c r="BO929" s="24"/>
      <c r="BP929" s="24"/>
      <c r="BQ929" s="24"/>
      <c r="BR929" s="24"/>
      <c r="BS929" s="24"/>
    </row>
    <row r="930" spans="8:71" s="6" customFormat="1" x14ac:dyDescent="0.2">
      <c r="H930" s="26"/>
      <c r="R930" s="24"/>
      <c r="S930" s="24"/>
      <c r="T930" s="24"/>
      <c r="U930" s="28"/>
      <c r="X930" s="26"/>
      <c r="AA930" s="26"/>
      <c r="AD930" s="26"/>
      <c r="AG930" s="28"/>
      <c r="AH930" s="26"/>
      <c r="AI930" s="26"/>
      <c r="AL930" s="25"/>
      <c r="AM930" s="24"/>
      <c r="AN930" s="24"/>
      <c r="AO930" s="25"/>
      <c r="AR930" s="25"/>
      <c r="AU930" s="34"/>
      <c r="AX930" s="34"/>
      <c r="AZ930" s="24"/>
      <c r="BA930" s="25"/>
      <c r="BB930" s="24"/>
      <c r="BC930" s="24"/>
      <c r="BL930" s="24"/>
      <c r="BM930" s="24"/>
      <c r="BN930" s="24"/>
      <c r="BO930" s="24"/>
      <c r="BP930" s="24"/>
      <c r="BQ930" s="24"/>
      <c r="BR930" s="24"/>
      <c r="BS930" s="24"/>
    </row>
    <row r="931" spans="8:71" s="6" customFormat="1" x14ac:dyDescent="0.2">
      <c r="H931" s="26"/>
      <c r="R931" s="24"/>
      <c r="S931" s="24"/>
      <c r="T931" s="24"/>
      <c r="U931" s="28"/>
      <c r="X931" s="26"/>
      <c r="AA931" s="26"/>
      <c r="AD931" s="26"/>
      <c r="AG931" s="28"/>
      <c r="AH931" s="26"/>
      <c r="AI931" s="26"/>
      <c r="AL931" s="25"/>
      <c r="AM931" s="24"/>
      <c r="AN931" s="24"/>
      <c r="AO931" s="25"/>
      <c r="AR931" s="25"/>
      <c r="AU931" s="34"/>
      <c r="AX931" s="34"/>
      <c r="AZ931" s="24"/>
      <c r="BA931" s="25"/>
      <c r="BB931" s="24"/>
      <c r="BC931" s="24"/>
      <c r="BL931" s="24"/>
      <c r="BM931" s="24"/>
      <c r="BN931" s="24"/>
      <c r="BO931" s="24"/>
      <c r="BP931" s="24"/>
      <c r="BQ931" s="24"/>
      <c r="BR931" s="24"/>
      <c r="BS931" s="24"/>
    </row>
    <row r="932" spans="8:71" s="6" customFormat="1" x14ac:dyDescent="0.2">
      <c r="H932" s="26"/>
      <c r="R932" s="24"/>
      <c r="S932" s="24"/>
      <c r="T932" s="24"/>
      <c r="U932" s="28"/>
      <c r="X932" s="26"/>
      <c r="AA932" s="26"/>
      <c r="AD932" s="26"/>
      <c r="AG932" s="28"/>
      <c r="AH932" s="26"/>
      <c r="AI932" s="26"/>
      <c r="AL932" s="25"/>
      <c r="AM932" s="24"/>
      <c r="AN932" s="24"/>
      <c r="AO932" s="25"/>
      <c r="AR932" s="25"/>
      <c r="AU932" s="34"/>
      <c r="AX932" s="34"/>
      <c r="AZ932" s="24"/>
      <c r="BA932" s="25"/>
      <c r="BB932" s="24"/>
      <c r="BC932" s="24"/>
      <c r="BL932" s="24"/>
      <c r="BM932" s="24"/>
      <c r="BN932" s="24"/>
      <c r="BO932" s="24"/>
      <c r="BP932" s="24"/>
      <c r="BQ932" s="24"/>
      <c r="BR932" s="24"/>
      <c r="BS932" s="24"/>
    </row>
    <row r="933" spans="8:71" s="6" customFormat="1" x14ac:dyDescent="0.2">
      <c r="H933" s="26"/>
      <c r="R933" s="24"/>
      <c r="S933" s="24"/>
      <c r="T933" s="24"/>
      <c r="U933" s="28"/>
      <c r="X933" s="26"/>
      <c r="AA933" s="26"/>
      <c r="AD933" s="26"/>
      <c r="AG933" s="28"/>
      <c r="AH933" s="26"/>
      <c r="AI933" s="26"/>
      <c r="AL933" s="25"/>
      <c r="AM933" s="24"/>
      <c r="AN933" s="24"/>
      <c r="AO933" s="25"/>
      <c r="AR933" s="25"/>
      <c r="AU933" s="34"/>
      <c r="AX933" s="34"/>
      <c r="AZ933" s="24"/>
      <c r="BA933" s="25"/>
      <c r="BB933" s="24"/>
      <c r="BC933" s="24"/>
      <c r="BL933" s="24"/>
      <c r="BM933" s="24"/>
      <c r="BN933" s="24"/>
      <c r="BO933" s="24"/>
      <c r="BP933" s="24"/>
      <c r="BQ933" s="24"/>
      <c r="BR933" s="24"/>
      <c r="BS933" s="24"/>
    </row>
    <row r="934" spans="8:71" s="6" customFormat="1" x14ac:dyDescent="0.2">
      <c r="H934" s="26"/>
      <c r="R934" s="24"/>
      <c r="S934" s="24"/>
      <c r="T934" s="24"/>
      <c r="U934" s="28"/>
      <c r="X934" s="26"/>
      <c r="AA934" s="26"/>
      <c r="AD934" s="26"/>
      <c r="AG934" s="28"/>
      <c r="AH934" s="26"/>
      <c r="AI934" s="26"/>
      <c r="AL934" s="25"/>
      <c r="AM934" s="24"/>
      <c r="AN934" s="24"/>
      <c r="AO934" s="25"/>
      <c r="AR934" s="25"/>
      <c r="AU934" s="34"/>
      <c r="AX934" s="34"/>
      <c r="AZ934" s="24"/>
      <c r="BA934" s="25"/>
      <c r="BB934" s="24"/>
      <c r="BC934" s="24"/>
      <c r="BL934" s="24"/>
      <c r="BM934" s="24"/>
      <c r="BN934" s="24"/>
      <c r="BO934" s="24"/>
      <c r="BP934" s="24"/>
      <c r="BQ934" s="24"/>
      <c r="BR934" s="24"/>
      <c r="BS934" s="24"/>
    </row>
    <row r="935" spans="8:71" s="6" customFormat="1" x14ac:dyDescent="0.2">
      <c r="H935" s="26"/>
      <c r="R935" s="24"/>
      <c r="S935" s="24"/>
      <c r="T935" s="24"/>
      <c r="U935" s="28"/>
      <c r="X935" s="26"/>
      <c r="AA935" s="26"/>
      <c r="AD935" s="26"/>
      <c r="AG935" s="28"/>
      <c r="AH935" s="26"/>
      <c r="AI935" s="26"/>
      <c r="AL935" s="25"/>
      <c r="AM935" s="24"/>
      <c r="AN935" s="24"/>
      <c r="AO935" s="25"/>
      <c r="AR935" s="25"/>
      <c r="AU935" s="34"/>
      <c r="AX935" s="34"/>
      <c r="AZ935" s="24"/>
      <c r="BA935" s="25"/>
      <c r="BB935" s="24"/>
      <c r="BC935" s="24"/>
      <c r="BL935" s="24"/>
      <c r="BM935" s="24"/>
      <c r="BN935" s="24"/>
      <c r="BO935" s="24"/>
      <c r="BP935" s="24"/>
      <c r="BQ935" s="24"/>
      <c r="BR935" s="24"/>
      <c r="BS935" s="24"/>
    </row>
    <row r="936" spans="8:71" s="6" customFormat="1" x14ac:dyDescent="0.2">
      <c r="H936" s="26"/>
      <c r="R936" s="24"/>
      <c r="S936" s="24"/>
      <c r="T936" s="24"/>
      <c r="U936" s="28"/>
      <c r="X936" s="26"/>
      <c r="AA936" s="26"/>
      <c r="AD936" s="26"/>
      <c r="AG936" s="28"/>
      <c r="AH936" s="26"/>
      <c r="AI936" s="26"/>
      <c r="AL936" s="25"/>
      <c r="AM936" s="24"/>
      <c r="AN936" s="24"/>
      <c r="AO936" s="25"/>
      <c r="AR936" s="25"/>
      <c r="AU936" s="34"/>
      <c r="AX936" s="34"/>
      <c r="AZ936" s="24"/>
      <c r="BA936" s="25"/>
      <c r="BB936" s="24"/>
      <c r="BC936" s="24"/>
      <c r="BL936" s="24"/>
      <c r="BM936" s="24"/>
      <c r="BN936" s="24"/>
      <c r="BO936" s="24"/>
      <c r="BP936" s="24"/>
      <c r="BQ936" s="24"/>
      <c r="BR936" s="24"/>
      <c r="BS936" s="24"/>
    </row>
    <row r="937" spans="8:71" s="6" customFormat="1" x14ac:dyDescent="0.2">
      <c r="H937" s="26"/>
      <c r="R937" s="24"/>
      <c r="S937" s="24"/>
      <c r="T937" s="24"/>
      <c r="U937" s="28"/>
      <c r="X937" s="26"/>
      <c r="AA937" s="26"/>
      <c r="AD937" s="26"/>
      <c r="AG937" s="28"/>
      <c r="AH937" s="26"/>
      <c r="AI937" s="26"/>
      <c r="AL937" s="25"/>
      <c r="AM937" s="24"/>
      <c r="AN937" s="24"/>
      <c r="AO937" s="25"/>
      <c r="AR937" s="25"/>
      <c r="AU937" s="34"/>
      <c r="AX937" s="34"/>
      <c r="AZ937" s="24"/>
      <c r="BA937" s="25"/>
      <c r="BB937" s="24"/>
      <c r="BC937" s="24"/>
      <c r="BL937" s="24"/>
      <c r="BM937" s="24"/>
      <c r="BN937" s="24"/>
      <c r="BO937" s="24"/>
      <c r="BP937" s="24"/>
      <c r="BQ937" s="24"/>
      <c r="BR937" s="24"/>
      <c r="BS937" s="24"/>
    </row>
    <row r="938" spans="8:71" s="6" customFormat="1" x14ac:dyDescent="0.2">
      <c r="H938" s="26"/>
      <c r="R938" s="24"/>
      <c r="S938" s="24"/>
      <c r="T938" s="24"/>
      <c r="U938" s="28"/>
      <c r="X938" s="26"/>
      <c r="AA938" s="26"/>
      <c r="AD938" s="26"/>
      <c r="AG938" s="28"/>
      <c r="AH938" s="26"/>
      <c r="AI938" s="26"/>
      <c r="AL938" s="25"/>
      <c r="AM938" s="24"/>
      <c r="AN938" s="24"/>
      <c r="AO938" s="25"/>
      <c r="AR938" s="25"/>
      <c r="AU938" s="34"/>
      <c r="AX938" s="34"/>
      <c r="AZ938" s="24"/>
      <c r="BA938" s="25"/>
      <c r="BB938" s="24"/>
      <c r="BC938" s="24"/>
      <c r="BL938" s="24"/>
      <c r="BM938" s="24"/>
      <c r="BN938" s="24"/>
      <c r="BO938" s="24"/>
      <c r="BP938" s="24"/>
      <c r="BQ938" s="24"/>
      <c r="BR938" s="24"/>
      <c r="BS938" s="24"/>
    </row>
    <row r="939" spans="8:71" s="6" customFormat="1" x14ac:dyDescent="0.2">
      <c r="H939" s="26"/>
      <c r="R939" s="24"/>
      <c r="S939" s="24"/>
      <c r="T939" s="24"/>
      <c r="U939" s="28"/>
      <c r="X939" s="26"/>
      <c r="AA939" s="26"/>
      <c r="AD939" s="26"/>
      <c r="AG939" s="28"/>
      <c r="AH939" s="26"/>
      <c r="AI939" s="26"/>
      <c r="AL939" s="25"/>
      <c r="AM939" s="24"/>
      <c r="AN939" s="24"/>
      <c r="AO939" s="25"/>
      <c r="AR939" s="25"/>
      <c r="AU939" s="34"/>
      <c r="AX939" s="34"/>
      <c r="AZ939" s="24"/>
      <c r="BA939" s="25"/>
      <c r="BB939" s="24"/>
      <c r="BC939" s="24"/>
      <c r="BL939" s="24"/>
      <c r="BM939" s="24"/>
      <c r="BN939" s="24"/>
      <c r="BO939" s="24"/>
      <c r="BP939" s="24"/>
      <c r="BQ939" s="24"/>
      <c r="BR939" s="24"/>
      <c r="BS939" s="24"/>
    </row>
    <row r="940" spans="8:71" s="6" customFormat="1" x14ac:dyDescent="0.2">
      <c r="H940" s="26"/>
      <c r="R940" s="24"/>
      <c r="S940" s="24"/>
      <c r="T940" s="24"/>
      <c r="U940" s="28"/>
      <c r="X940" s="26"/>
      <c r="AA940" s="26"/>
      <c r="AD940" s="26"/>
      <c r="AG940" s="28"/>
      <c r="AH940" s="26"/>
      <c r="AI940" s="26"/>
      <c r="AL940" s="25"/>
      <c r="AM940" s="24"/>
      <c r="AN940" s="24"/>
      <c r="AO940" s="25"/>
      <c r="AR940" s="25"/>
      <c r="AU940" s="34"/>
      <c r="AX940" s="34"/>
      <c r="AZ940" s="24"/>
      <c r="BA940" s="25"/>
      <c r="BB940" s="24"/>
      <c r="BC940" s="24"/>
      <c r="BL940" s="24"/>
      <c r="BM940" s="24"/>
      <c r="BN940" s="24"/>
      <c r="BO940" s="24"/>
      <c r="BP940" s="24"/>
      <c r="BQ940" s="24"/>
      <c r="BR940" s="24"/>
      <c r="BS940" s="24"/>
    </row>
    <row r="941" spans="8:71" s="6" customFormat="1" x14ac:dyDescent="0.2">
      <c r="H941" s="26"/>
      <c r="R941" s="24"/>
      <c r="S941" s="24"/>
      <c r="T941" s="24"/>
      <c r="U941" s="28"/>
      <c r="X941" s="26"/>
      <c r="AA941" s="26"/>
      <c r="AD941" s="26"/>
      <c r="AG941" s="28"/>
      <c r="AH941" s="26"/>
      <c r="AI941" s="26"/>
      <c r="AL941" s="25"/>
      <c r="AM941" s="24"/>
      <c r="AN941" s="24"/>
      <c r="AO941" s="25"/>
      <c r="AR941" s="25"/>
      <c r="AU941" s="34"/>
      <c r="AX941" s="34"/>
      <c r="AZ941" s="24"/>
      <c r="BA941" s="25"/>
      <c r="BB941" s="24"/>
      <c r="BC941" s="24"/>
      <c r="BL941" s="24"/>
      <c r="BM941" s="24"/>
      <c r="BN941" s="24"/>
      <c r="BO941" s="24"/>
      <c r="BP941" s="24"/>
      <c r="BQ941" s="24"/>
      <c r="BR941" s="24"/>
      <c r="BS941" s="24"/>
    </row>
    <row r="942" spans="8:71" s="6" customFormat="1" x14ac:dyDescent="0.2">
      <c r="H942" s="26"/>
      <c r="R942" s="24"/>
      <c r="S942" s="24"/>
      <c r="T942" s="24"/>
      <c r="U942" s="28"/>
      <c r="X942" s="26"/>
      <c r="AA942" s="26"/>
      <c r="AD942" s="26"/>
      <c r="AG942" s="28"/>
      <c r="AH942" s="26"/>
      <c r="AI942" s="26"/>
      <c r="AL942" s="25"/>
      <c r="AM942" s="24"/>
      <c r="AN942" s="24"/>
      <c r="AO942" s="25"/>
      <c r="AR942" s="25"/>
      <c r="AU942" s="34"/>
      <c r="AX942" s="34"/>
      <c r="AZ942" s="24"/>
      <c r="BA942" s="25"/>
      <c r="BB942" s="24"/>
      <c r="BC942" s="24"/>
      <c r="BL942" s="24"/>
      <c r="BM942" s="24"/>
      <c r="BN942" s="24"/>
      <c r="BO942" s="24"/>
      <c r="BP942" s="24"/>
      <c r="BQ942" s="24"/>
      <c r="BR942" s="24"/>
      <c r="BS942" s="24"/>
    </row>
    <row r="943" spans="8:71" s="6" customFormat="1" x14ac:dyDescent="0.2">
      <c r="H943" s="26"/>
      <c r="R943" s="24"/>
      <c r="S943" s="24"/>
      <c r="T943" s="24"/>
      <c r="U943" s="28"/>
      <c r="X943" s="26"/>
      <c r="AA943" s="26"/>
      <c r="AD943" s="26"/>
      <c r="AG943" s="28"/>
      <c r="AH943" s="26"/>
      <c r="AI943" s="26"/>
      <c r="AL943" s="25"/>
      <c r="AM943" s="24"/>
      <c r="AN943" s="24"/>
      <c r="AO943" s="25"/>
      <c r="AR943" s="25"/>
      <c r="AU943" s="34"/>
      <c r="AX943" s="34"/>
      <c r="AZ943" s="24"/>
      <c r="BA943" s="25"/>
      <c r="BB943" s="24"/>
      <c r="BC943" s="24"/>
      <c r="BL943" s="24"/>
      <c r="BM943" s="24"/>
      <c r="BN943" s="24"/>
      <c r="BO943" s="24"/>
      <c r="BP943" s="24"/>
      <c r="BQ943" s="24"/>
      <c r="BR943" s="24"/>
      <c r="BS943" s="24"/>
    </row>
    <row r="944" spans="8:71" s="6" customFormat="1" x14ac:dyDescent="0.2">
      <c r="H944" s="26"/>
      <c r="R944" s="24"/>
      <c r="S944" s="24"/>
      <c r="T944" s="24"/>
      <c r="U944" s="28"/>
      <c r="X944" s="26"/>
      <c r="AA944" s="26"/>
      <c r="AD944" s="26"/>
      <c r="AG944" s="28"/>
      <c r="AH944" s="26"/>
      <c r="AI944" s="26"/>
      <c r="AL944" s="25"/>
      <c r="AM944" s="24"/>
      <c r="AN944" s="24"/>
      <c r="AO944" s="25"/>
      <c r="AR944" s="25"/>
      <c r="AU944" s="34"/>
      <c r="AX944" s="34"/>
      <c r="AZ944" s="24"/>
      <c r="BA944" s="25"/>
      <c r="BB944" s="24"/>
      <c r="BC944" s="24"/>
      <c r="BL944" s="24"/>
      <c r="BM944" s="24"/>
      <c r="BN944" s="24"/>
      <c r="BO944" s="24"/>
      <c r="BP944" s="24"/>
      <c r="BQ944" s="24"/>
      <c r="BR944" s="24"/>
      <c r="BS944" s="24"/>
    </row>
    <row r="945" spans="8:71" s="6" customFormat="1" x14ac:dyDescent="0.2">
      <c r="H945" s="26"/>
      <c r="R945" s="24"/>
      <c r="S945" s="24"/>
      <c r="T945" s="24"/>
      <c r="U945" s="28"/>
      <c r="X945" s="26"/>
      <c r="AA945" s="26"/>
      <c r="AD945" s="26"/>
      <c r="AG945" s="28"/>
      <c r="AH945" s="26"/>
      <c r="AI945" s="26"/>
      <c r="AL945" s="25"/>
      <c r="AM945" s="24"/>
      <c r="AN945" s="24"/>
      <c r="AO945" s="25"/>
      <c r="AR945" s="25"/>
      <c r="AU945" s="34"/>
      <c r="AX945" s="34"/>
      <c r="AZ945" s="24"/>
      <c r="BA945" s="25"/>
      <c r="BB945" s="24"/>
      <c r="BC945" s="24"/>
      <c r="BL945" s="24"/>
      <c r="BM945" s="24"/>
      <c r="BN945" s="24"/>
      <c r="BO945" s="24"/>
      <c r="BP945" s="24"/>
      <c r="BQ945" s="24"/>
      <c r="BR945" s="24"/>
      <c r="BS945" s="24"/>
    </row>
    <row r="946" spans="8:71" s="6" customFormat="1" x14ac:dyDescent="0.2">
      <c r="H946" s="26"/>
      <c r="R946" s="24"/>
      <c r="S946" s="24"/>
      <c r="T946" s="24"/>
      <c r="U946" s="28"/>
      <c r="X946" s="26"/>
      <c r="AA946" s="26"/>
      <c r="AD946" s="26"/>
      <c r="AG946" s="28"/>
      <c r="AH946" s="26"/>
      <c r="AI946" s="26"/>
      <c r="AL946" s="25"/>
      <c r="AM946" s="24"/>
      <c r="AN946" s="24"/>
      <c r="AO946" s="25"/>
      <c r="AR946" s="25"/>
      <c r="AU946" s="34"/>
      <c r="AX946" s="34"/>
      <c r="AZ946" s="24"/>
      <c r="BA946" s="25"/>
      <c r="BB946" s="24"/>
      <c r="BC946" s="24"/>
      <c r="BL946" s="24"/>
      <c r="BM946" s="24"/>
      <c r="BN946" s="24"/>
      <c r="BO946" s="24"/>
      <c r="BP946" s="24"/>
      <c r="BQ946" s="24"/>
      <c r="BR946" s="24"/>
      <c r="BS946" s="24"/>
    </row>
    <row r="947" spans="8:71" s="6" customFormat="1" x14ac:dyDescent="0.2">
      <c r="H947" s="26"/>
      <c r="R947" s="24"/>
      <c r="S947" s="24"/>
      <c r="T947" s="24"/>
      <c r="U947" s="28"/>
      <c r="X947" s="26"/>
      <c r="AA947" s="26"/>
      <c r="AD947" s="26"/>
      <c r="AG947" s="28"/>
      <c r="AH947" s="26"/>
      <c r="AI947" s="26"/>
      <c r="AL947" s="25"/>
      <c r="AM947" s="24"/>
      <c r="AN947" s="24"/>
      <c r="AO947" s="25"/>
      <c r="AR947" s="25"/>
      <c r="AU947" s="34"/>
      <c r="AX947" s="34"/>
      <c r="AZ947" s="24"/>
      <c r="BA947" s="25"/>
      <c r="BB947" s="24"/>
      <c r="BC947" s="24"/>
      <c r="BL947" s="24"/>
      <c r="BM947" s="24"/>
      <c r="BN947" s="24"/>
      <c r="BO947" s="24"/>
      <c r="BP947" s="24"/>
      <c r="BQ947" s="24"/>
      <c r="BR947" s="24"/>
      <c r="BS947" s="24"/>
    </row>
    <row r="948" spans="8:71" s="6" customFormat="1" x14ac:dyDescent="0.2">
      <c r="H948" s="26"/>
      <c r="R948" s="24"/>
      <c r="S948" s="24"/>
      <c r="T948" s="24"/>
      <c r="U948" s="28"/>
      <c r="X948" s="26"/>
      <c r="AA948" s="26"/>
      <c r="AD948" s="26"/>
      <c r="AG948" s="28"/>
      <c r="AH948" s="26"/>
      <c r="AI948" s="26"/>
      <c r="AL948" s="25"/>
      <c r="AM948" s="24"/>
      <c r="AN948" s="24"/>
      <c r="AO948" s="25"/>
      <c r="AR948" s="25"/>
      <c r="AU948" s="34"/>
      <c r="AX948" s="34"/>
      <c r="AZ948" s="24"/>
      <c r="BA948" s="25"/>
      <c r="BB948" s="24"/>
      <c r="BC948" s="24"/>
      <c r="BL948" s="24"/>
      <c r="BM948" s="24"/>
      <c r="BN948" s="24"/>
      <c r="BO948" s="24"/>
      <c r="BP948" s="24"/>
      <c r="BQ948" s="24"/>
      <c r="BR948" s="24"/>
      <c r="BS948" s="24"/>
    </row>
    <row r="949" spans="8:71" s="6" customFormat="1" x14ac:dyDescent="0.2">
      <c r="H949" s="26"/>
      <c r="R949" s="24"/>
      <c r="S949" s="24"/>
      <c r="T949" s="24"/>
      <c r="U949" s="28"/>
      <c r="X949" s="26"/>
      <c r="AA949" s="26"/>
      <c r="AD949" s="26"/>
      <c r="AG949" s="28"/>
      <c r="AH949" s="26"/>
      <c r="AI949" s="26"/>
      <c r="AL949" s="25"/>
      <c r="AM949" s="24"/>
      <c r="AN949" s="24"/>
      <c r="AO949" s="25"/>
      <c r="AR949" s="25"/>
      <c r="AU949" s="34"/>
      <c r="AX949" s="34"/>
      <c r="AZ949" s="24"/>
      <c r="BA949" s="25"/>
      <c r="BB949" s="24"/>
      <c r="BC949" s="24"/>
      <c r="BL949" s="24"/>
      <c r="BM949" s="24"/>
      <c r="BN949" s="24"/>
      <c r="BO949" s="24"/>
      <c r="BP949" s="24"/>
      <c r="BQ949" s="24"/>
      <c r="BR949" s="24"/>
      <c r="BS949" s="24"/>
    </row>
    <row r="950" spans="8:71" s="6" customFormat="1" x14ac:dyDescent="0.2">
      <c r="H950" s="26"/>
      <c r="R950" s="24"/>
      <c r="S950" s="24"/>
      <c r="T950" s="24"/>
      <c r="U950" s="28"/>
      <c r="X950" s="26"/>
      <c r="AA950" s="26"/>
      <c r="AD950" s="26"/>
      <c r="AG950" s="28"/>
      <c r="AH950" s="26"/>
      <c r="AI950" s="26"/>
      <c r="AL950" s="25"/>
      <c r="AM950" s="24"/>
      <c r="AN950" s="24"/>
      <c r="AO950" s="25"/>
      <c r="AR950" s="25"/>
      <c r="AU950" s="34"/>
      <c r="AX950" s="34"/>
      <c r="AZ950" s="24"/>
      <c r="BA950" s="25"/>
      <c r="BB950" s="24"/>
      <c r="BC950" s="24"/>
      <c r="BL950" s="24"/>
      <c r="BM950" s="24"/>
      <c r="BN950" s="24"/>
      <c r="BO950" s="24"/>
      <c r="BP950" s="24"/>
      <c r="BQ950" s="24"/>
      <c r="BR950" s="24"/>
      <c r="BS950" s="24"/>
    </row>
    <row r="951" spans="8:71" s="6" customFormat="1" x14ac:dyDescent="0.2">
      <c r="H951" s="26"/>
      <c r="R951" s="24"/>
      <c r="S951" s="24"/>
      <c r="T951" s="24"/>
      <c r="U951" s="28"/>
      <c r="X951" s="26"/>
      <c r="AA951" s="26"/>
      <c r="AD951" s="26"/>
      <c r="AG951" s="28"/>
      <c r="AH951" s="26"/>
      <c r="AI951" s="26"/>
      <c r="AL951" s="25"/>
      <c r="AM951" s="24"/>
      <c r="AN951" s="24"/>
      <c r="AO951" s="25"/>
      <c r="AR951" s="25"/>
      <c r="AU951" s="34"/>
      <c r="AX951" s="34"/>
      <c r="AZ951" s="24"/>
      <c r="BA951" s="25"/>
      <c r="BB951" s="24"/>
      <c r="BC951" s="24"/>
      <c r="BL951" s="24"/>
      <c r="BM951" s="24"/>
      <c r="BN951" s="24"/>
      <c r="BO951" s="24"/>
      <c r="BP951" s="24"/>
      <c r="BQ951" s="24"/>
      <c r="BR951" s="24"/>
      <c r="BS951" s="24"/>
    </row>
    <row r="952" spans="8:71" s="6" customFormat="1" x14ac:dyDescent="0.2">
      <c r="H952" s="26"/>
      <c r="R952" s="24"/>
      <c r="S952" s="24"/>
      <c r="T952" s="24"/>
      <c r="U952" s="28"/>
      <c r="X952" s="26"/>
      <c r="AA952" s="26"/>
      <c r="AD952" s="26"/>
      <c r="AG952" s="28"/>
      <c r="AH952" s="26"/>
      <c r="AI952" s="26"/>
      <c r="AL952" s="25"/>
      <c r="AM952" s="24"/>
      <c r="AN952" s="24"/>
      <c r="AO952" s="25"/>
      <c r="AR952" s="25"/>
      <c r="AU952" s="34"/>
      <c r="AX952" s="34"/>
      <c r="AZ952" s="24"/>
      <c r="BA952" s="25"/>
      <c r="BB952" s="24"/>
      <c r="BC952" s="24"/>
      <c r="BL952" s="24"/>
      <c r="BM952" s="24"/>
      <c r="BN952" s="24"/>
      <c r="BO952" s="24"/>
      <c r="BP952" s="24"/>
      <c r="BQ952" s="24"/>
      <c r="BR952" s="24"/>
      <c r="BS952" s="24"/>
    </row>
    <row r="953" spans="8:71" s="6" customFormat="1" x14ac:dyDescent="0.2">
      <c r="H953" s="26"/>
      <c r="R953" s="24"/>
      <c r="S953" s="24"/>
      <c r="T953" s="24"/>
      <c r="U953" s="28"/>
      <c r="X953" s="26"/>
      <c r="AA953" s="26"/>
      <c r="AD953" s="26"/>
      <c r="AG953" s="28"/>
      <c r="AH953" s="26"/>
      <c r="AI953" s="26"/>
      <c r="AL953" s="25"/>
      <c r="AM953" s="24"/>
      <c r="AN953" s="24"/>
      <c r="AO953" s="25"/>
      <c r="AR953" s="25"/>
      <c r="AU953" s="34"/>
      <c r="AX953" s="34"/>
      <c r="AZ953" s="24"/>
      <c r="BA953" s="25"/>
      <c r="BB953" s="24"/>
      <c r="BC953" s="24"/>
      <c r="BL953" s="24"/>
      <c r="BM953" s="24"/>
      <c r="BN953" s="24"/>
      <c r="BO953" s="24"/>
      <c r="BP953" s="24"/>
      <c r="BQ953" s="24"/>
      <c r="BR953" s="24"/>
      <c r="BS953" s="24"/>
    </row>
    <row r="954" spans="8:71" s="6" customFormat="1" x14ac:dyDescent="0.2">
      <c r="H954" s="26"/>
      <c r="R954" s="24"/>
      <c r="S954" s="24"/>
      <c r="T954" s="24"/>
      <c r="U954" s="28"/>
      <c r="X954" s="26"/>
      <c r="AA954" s="26"/>
      <c r="AD954" s="26"/>
      <c r="AG954" s="28"/>
      <c r="AH954" s="26"/>
      <c r="AI954" s="26"/>
      <c r="AL954" s="25"/>
      <c r="AM954" s="24"/>
      <c r="AN954" s="24"/>
      <c r="AO954" s="25"/>
      <c r="AR954" s="25"/>
      <c r="AU954" s="34"/>
      <c r="AX954" s="34"/>
      <c r="AZ954" s="24"/>
      <c r="BA954" s="25"/>
      <c r="BB954" s="24"/>
      <c r="BC954" s="24"/>
      <c r="BL954" s="24"/>
      <c r="BM954" s="24"/>
      <c r="BN954" s="24"/>
      <c r="BO954" s="24"/>
      <c r="BP954" s="24"/>
      <c r="BQ954" s="24"/>
      <c r="BR954" s="24"/>
      <c r="BS954" s="24"/>
    </row>
    <row r="955" spans="8:71" s="6" customFormat="1" x14ac:dyDescent="0.2">
      <c r="H955" s="26"/>
      <c r="R955" s="24"/>
      <c r="S955" s="24"/>
      <c r="T955" s="24"/>
      <c r="U955" s="28"/>
      <c r="X955" s="26"/>
      <c r="AA955" s="26"/>
      <c r="AD955" s="26"/>
      <c r="AG955" s="28"/>
      <c r="AH955" s="26"/>
      <c r="AI955" s="26"/>
      <c r="AL955" s="25"/>
      <c r="AM955" s="24"/>
      <c r="AN955" s="24"/>
      <c r="AO955" s="25"/>
      <c r="AR955" s="25"/>
      <c r="AU955" s="34"/>
      <c r="AX955" s="34"/>
      <c r="AZ955" s="24"/>
      <c r="BA955" s="25"/>
      <c r="BB955" s="24"/>
      <c r="BC955" s="24"/>
      <c r="BL955" s="24"/>
      <c r="BM955" s="24"/>
      <c r="BN955" s="24"/>
      <c r="BO955" s="24"/>
      <c r="BP955" s="24"/>
      <c r="BQ955" s="24"/>
      <c r="BR955" s="24"/>
      <c r="BS955" s="24"/>
    </row>
    <row r="956" spans="8:71" s="6" customFormat="1" x14ac:dyDescent="0.2">
      <c r="H956" s="26"/>
      <c r="R956" s="24"/>
      <c r="S956" s="24"/>
      <c r="T956" s="24"/>
      <c r="U956" s="28"/>
      <c r="X956" s="26"/>
      <c r="AA956" s="26"/>
      <c r="AD956" s="26"/>
      <c r="AG956" s="28"/>
      <c r="AH956" s="26"/>
      <c r="AI956" s="26"/>
      <c r="AL956" s="25"/>
      <c r="AM956" s="24"/>
      <c r="AN956" s="24"/>
      <c r="AO956" s="25"/>
      <c r="AR956" s="25"/>
      <c r="AU956" s="34"/>
      <c r="AX956" s="34"/>
      <c r="AZ956" s="24"/>
      <c r="BA956" s="25"/>
      <c r="BB956" s="24"/>
      <c r="BC956" s="24"/>
      <c r="BL956" s="24"/>
      <c r="BM956" s="24"/>
      <c r="BN956" s="24"/>
      <c r="BO956" s="24"/>
      <c r="BP956" s="24"/>
      <c r="BQ956" s="24"/>
      <c r="BR956" s="24"/>
      <c r="BS956" s="24"/>
    </row>
    <row r="957" spans="8:71" s="6" customFormat="1" x14ac:dyDescent="0.2">
      <c r="H957" s="26"/>
      <c r="R957" s="24"/>
      <c r="S957" s="24"/>
      <c r="T957" s="24"/>
      <c r="U957" s="28"/>
      <c r="X957" s="26"/>
      <c r="AA957" s="26"/>
      <c r="AD957" s="26"/>
      <c r="AG957" s="28"/>
      <c r="AH957" s="26"/>
      <c r="AI957" s="26"/>
      <c r="AL957" s="25"/>
      <c r="AM957" s="24"/>
      <c r="AN957" s="24"/>
      <c r="AO957" s="25"/>
      <c r="AR957" s="25"/>
      <c r="AU957" s="34"/>
      <c r="AX957" s="34"/>
      <c r="AZ957" s="24"/>
      <c r="BA957" s="25"/>
      <c r="BB957" s="24"/>
      <c r="BC957" s="24"/>
      <c r="BL957" s="24"/>
      <c r="BM957" s="24"/>
      <c r="BN957" s="24"/>
      <c r="BO957" s="24"/>
      <c r="BP957" s="24"/>
      <c r="BQ957" s="24"/>
      <c r="BR957" s="24"/>
      <c r="BS957" s="24"/>
    </row>
    <row r="958" spans="8:71" s="6" customFormat="1" x14ac:dyDescent="0.2">
      <c r="H958" s="26"/>
      <c r="R958" s="24"/>
      <c r="S958" s="24"/>
      <c r="T958" s="24"/>
      <c r="U958" s="28"/>
      <c r="X958" s="26"/>
      <c r="AA958" s="26"/>
      <c r="AD958" s="26"/>
      <c r="AG958" s="28"/>
      <c r="AH958" s="26"/>
      <c r="AI958" s="26"/>
      <c r="AL958" s="25"/>
      <c r="AM958" s="24"/>
      <c r="AN958" s="24"/>
      <c r="AO958" s="25"/>
      <c r="AR958" s="25"/>
      <c r="AU958" s="34"/>
      <c r="AX958" s="34"/>
      <c r="AZ958" s="24"/>
      <c r="BA958" s="25"/>
      <c r="BB958" s="24"/>
      <c r="BC958" s="24"/>
      <c r="BL958" s="24"/>
      <c r="BM958" s="24"/>
      <c r="BN958" s="24"/>
      <c r="BO958" s="24"/>
      <c r="BP958" s="24"/>
      <c r="BQ958" s="24"/>
      <c r="BR958" s="24"/>
      <c r="BS958" s="24"/>
    </row>
    <row r="959" spans="8:71" s="6" customFormat="1" x14ac:dyDescent="0.2">
      <c r="H959" s="26"/>
      <c r="R959" s="24"/>
      <c r="S959" s="24"/>
      <c r="T959" s="24"/>
      <c r="U959" s="28"/>
      <c r="X959" s="26"/>
      <c r="AA959" s="26"/>
      <c r="AD959" s="26"/>
      <c r="AG959" s="28"/>
      <c r="AH959" s="26"/>
      <c r="AI959" s="26"/>
      <c r="AL959" s="25"/>
      <c r="AM959" s="24"/>
      <c r="AN959" s="24"/>
      <c r="AO959" s="25"/>
      <c r="AR959" s="25"/>
      <c r="AU959" s="34"/>
      <c r="AX959" s="34"/>
      <c r="AZ959" s="24"/>
      <c r="BA959" s="25"/>
      <c r="BB959" s="24"/>
      <c r="BC959" s="24"/>
      <c r="BL959" s="24"/>
      <c r="BM959" s="24"/>
      <c r="BN959" s="24"/>
      <c r="BO959" s="24"/>
      <c r="BP959" s="24"/>
      <c r="BQ959" s="24"/>
      <c r="BR959" s="24"/>
      <c r="BS959" s="24"/>
    </row>
    <row r="960" spans="8:71" s="6" customFormat="1" x14ac:dyDescent="0.2">
      <c r="H960" s="26"/>
      <c r="R960" s="24"/>
      <c r="S960" s="24"/>
      <c r="T960" s="24"/>
      <c r="U960" s="28"/>
      <c r="X960" s="26"/>
      <c r="AA960" s="26"/>
      <c r="AD960" s="26"/>
      <c r="AG960" s="28"/>
      <c r="AH960" s="26"/>
      <c r="AI960" s="26"/>
      <c r="AL960" s="25"/>
      <c r="AM960" s="24"/>
      <c r="AN960" s="24"/>
      <c r="AO960" s="25"/>
      <c r="AR960" s="25"/>
      <c r="AU960" s="34"/>
      <c r="AX960" s="34"/>
      <c r="AZ960" s="24"/>
      <c r="BA960" s="25"/>
      <c r="BB960" s="24"/>
      <c r="BC960" s="24"/>
      <c r="BL960" s="24"/>
      <c r="BM960" s="24"/>
      <c r="BN960" s="24"/>
      <c r="BO960" s="24"/>
      <c r="BP960" s="24"/>
      <c r="BQ960" s="24"/>
      <c r="BR960" s="24"/>
      <c r="BS960" s="24"/>
    </row>
    <row r="961" spans="8:71" s="6" customFormat="1" x14ac:dyDescent="0.2">
      <c r="H961" s="26"/>
      <c r="R961" s="24"/>
      <c r="S961" s="24"/>
      <c r="T961" s="24"/>
      <c r="U961" s="28"/>
      <c r="X961" s="26"/>
      <c r="AA961" s="26"/>
      <c r="AD961" s="26"/>
      <c r="AG961" s="28"/>
      <c r="AH961" s="26"/>
      <c r="AI961" s="26"/>
      <c r="AL961" s="25"/>
      <c r="AM961" s="24"/>
      <c r="AN961" s="24"/>
      <c r="AO961" s="25"/>
      <c r="AR961" s="25"/>
      <c r="AU961" s="34"/>
      <c r="AX961" s="34"/>
      <c r="AZ961" s="24"/>
      <c r="BA961" s="25"/>
      <c r="BB961" s="24"/>
      <c r="BC961" s="24"/>
      <c r="BL961" s="24"/>
      <c r="BM961" s="24"/>
      <c r="BN961" s="24"/>
      <c r="BO961" s="24"/>
      <c r="BP961" s="24"/>
      <c r="BQ961" s="24"/>
      <c r="BR961" s="24"/>
      <c r="BS961" s="24"/>
    </row>
    <row r="962" spans="8:71" s="6" customFormat="1" x14ac:dyDescent="0.2">
      <c r="H962" s="26"/>
      <c r="R962" s="24"/>
      <c r="S962" s="24"/>
      <c r="T962" s="24"/>
      <c r="U962" s="28"/>
      <c r="X962" s="26"/>
      <c r="AA962" s="26"/>
      <c r="AD962" s="26"/>
      <c r="AG962" s="28"/>
      <c r="AH962" s="26"/>
      <c r="AI962" s="26"/>
      <c r="AL962" s="25"/>
      <c r="AM962" s="24"/>
      <c r="AN962" s="24"/>
      <c r="AO962" s="25"/>
      <c r="AR962" s="25"/>
      <c r="AU962" s="34"/>
      <c r="AX962" s="34"/>
      <c r="AZ962" s="24"/>
      <c r="BA962" s="25"/>
      <c r="BB962" s="24"/>
      <c r="BC962" s="24"/>
      <c r="BL962" s="24"/>
      <c r="BM962" s="24"/>
      <c r="BN962" s="24"/>
      <c r="BO962" s="24"/>
      <c r="BP962" s="24"/>
      <c r="BQ962" s="24"/>
      <c r="BR962" s="24"/>
      <c r="BS962" s="24"/>
    </row>
    <row r="963" spans="8:71" s="6" customFormat="1" x14ac:dyDescent="0.2">
      <c r="H963" s="26"/>
      <c r="R963" s="24"/>
      <c r="S963" s="24"/>
      <c r="T963" s="24"/>
      <c r="U963" s="28"/>
      <c r="X963" s="26"/>
      <c r="AA963" s="26"/>
      <c r="AD963" s="26"/>
      <c r="AG963" s="28"/>
      <c r="AH963" s="26"/>
      <c r="AI963" s="26"/>
      <c r="AL963" s="25"/>
      <c r="AM963" s="24"/>
      <c r="AN963" s="24"/>
      <c r="AO963" s="25"/>
      <c r="AR963" s="25"/>
      <c r="AU963" s="34"/>
      <c r="AX963" s="34"/>
      <c r="AZ963" s="24"/>
      <c r="BA963" s="25"/>
      <c r="BB963" s="24"/>
      <c r="BC963" s="24"/>
      <c r="BL963" s="24"/>
      <c r="BM963" s="24"/>
      <c r="BN963" s="24"/>
      <c r="BO963" s="24"/>
      <c r="BP963" s="24"/>
      <c r="BQ963" s="24"/>
      <c r="BR963" s="24"/>
      <c r="BS963" s="24"/>
    </row>
    <row r="964" spans="8:71" s="6" customFormat="1" x14ac:dyDescent="0.2">
      <c r="H964" s="26"/>
      <c r="R964" s="24"/>
      <c r="S964" s="24"/>
      <c r="T964" s="24"/>
      <c r="U964" s="28"/>
      <c r="X964" s="26"/>
      <c r="AA964" s="26"/>
      <c r="AD964" s="26"/>
      <c r="AG964" s="28"/>
      <c r="AH964" s="26"/>
      <c r="AI964" s="26"/>
      <c r="AL964" s="25"/>
      <c r="AM964" s="24"/>
      <c r="AN964" s="24"/>
      <c r="AO964" s="25"/>
      <c r="AR964" s="25"/>
      <c r="AU964" s="34"/>
      <c r="AX964" s="34"/>
      <c r="AZ964" s="24"/>
      <c r="BA964" s="25"/>
      <c r="BB964" s="24"/>
      <c r="BC964" s="24"/>
      <c r="BL964" s="24"/>
      <c r="BM964" s="24"/>
      <c r="BN964" s="24"/>
      <c r="BO964" s="24"/>
      <c r="BP964" s="24"/>
      <c r="BQ964" s="24"/>
      <c r="BR964" s="24"/>
      <c r="BS964" s="24"/>
    </row>
    <row r="965" spans="8:71" s="6" customFormat="1" x14ac:dyDescent="0.2">
      <c r="H965" s="26"/>
      <c r="R965" s="24"/>
      <c r="S965" s="24"/>
      <c r="T965" s="24"/>
      <c r="U965" s="28"/>
      <c r="X965" s="26"/>
      <c r="AA965" s="26"/>
      <c r="AD965" s="26"/>
      <c r="AG965" s="28"/>
      <c r="AH965" s="26"/>
      <c r="AI965" s="26"/>
      <c r="AL965" s="25"/>
      <c r="AM965" s="24"/>
      <c r="AN965" s="24"/>
      <c r="AO965" s="25"/>
      <c r="AR965" s="25"/>
      <c r="AU965" s="34"/>
      <c r="AX965" s="34"/>
      <c r="AZ965" s="24"/>
      <c r="BA965" s="25"/>
      <c r="BB965" s="24"/>
      <c r="BC965" s="24"/>
      <c r="BL965" s="24"/>
      <c r="BM965" s="24"/>
      <c r="BN965" s="24"/>
      <c r="BO965" s="24"/>
      <c r="BP965" s="24"/>
      <c r="BQ965" s="24"/>
      <c r="BR965" s="24"/>
      <c r="BS965" s="24"/>
    </row>
    <row r="966" spans="8:71" s="6" customFormat="1" x14ac:dyDescent="0.2">
      <c r="H966" s="26"/>
      <c r="R966" s="24"/>
      <c r="S966" s="24"/>
      <c r="T966" s="24"/>
      <c r="U966" s="28"/>
      <c r="X966" s="26"/>
      <c r="AA966" s="26"/>
      <c r="AD966" s="26"/>
      <c r="AG966" s="28"/>
      <c r="AH966" s="26"/>
      <c r="AI966" s="26"/>
      <c r="AL966" s="25"/>
      <c r="AM966" s="24"/>
      <c r="AN966" s="24"/>
      <c r="AO966" s="25"/>
      <c r="AR966" s="25"/>
      <c r="AU966" s="34"/>
      <c r="AX966" s="34"/>
      <c r="AZ966" s="24"/>
      <c r="BA966" s="25"/>
      <c r="BB966" s="24"/>
      <c r="BC966" s="24"/>
      <c r="BL966" s="24"/>
      <c r="BM966" s="24"/>
      <c r="BN966" s="24"/>
      <c r="BO966" s="24"/>
      <c r="BP966" s="24"/>
      <c r="BQ966" s="24"/>
      <c r="BR966" s="24"/>
      <c r="BS966" s="24"/>
    </row>
    <row r="967" spans="8:71" s="6" customFormat="1" x14ac:dyDescent="0.2">
      <c r="H967" s="26"/>
      <c r="R967" s="24"/>
      <c r="S967" s="24"/>
      <c r="T967" s="24"/>
      <c r="U967" s="28"/>
      <c r="X967" s="26"/>
      <c r="AA967" s="26"/>
      <c r="AD967" s="26"/>
      <c r="AG967" s="28"/>
      <c r="AH967" s="26"/>
      <c r="AI967" s="26"/>
      <c r="AL967" s="25"/>
      <c r="AM967" s="24"/>
      <c r="AN967" s="24"/>
      <c r="AO967" s="25"/>
      <c r="AR967" s="25"/>
      <c r="AU967" s="34"/>
      <c r="AX967" s="34"/>
      <c r="AZ967" s="24"/>
      <c r="BA967" s="25"/>
      <c r="BB967" s="24"/>
      <c r="BC967" s="24"/>
      <c r="BL967" s="24"/>
      <c r="BM967" s="24"/>
      <c r="BN967" s="24"/>
      <c r="BO967" s="24"/>
      <c r="BP967" s="24"/>
      <c r="BQ967" s="24"/>
      <c r="BR967" s="24"/>
      <c r="BS967" s="24"/>
    </row>
    <row r="968" spans="8:71" s="6" customFormat="1" x14ac:dyDescent="0.2">
      <c r="H968" s="26"/>
      <c r="R968" s="24"/>
      <c r="S968" s="24"/>
      <c r="T968" s="24"/>
      <c r="U968" s="28"/>
      <c r="X968" s="26"/>
      <c r="AA968" s="26"/>
      <c r="AD968" s="26"/>
      <c r="AG968" s="28"/>
      <c r="AH968" s="26"/>
      <c r="AI968" s="26"/>
      <c r="AL968" s="25"/>
      <c r="AM968" s="24"/>
      <c r="AN968" s="24"/>
      <c r="AO968" s="25"/>
      <c r="AR968" s="25"/>
      <c r="AU968" s="34"/>
      <c r="AX968" s="34"/>
      <c r="AZ968" s="24"/>
      <c r="BA968" s="25"/>
      <c r="BB968" s="24"/>
      <c r="BC968" s="24"/>
      <c r="BL968" s="24"/>
      <c r="BM968" s="24"/>
      <c r="BN968" s="24"/>
      <c r="BO968" s="24"/>
      <c r="BP968" s="24"/>
      <c r="BQ968" s="24"/>
      <c r="BR968" s="24"/>
      <c r="BS968" s="24"/>
    </row>
    <row r="969" spans="8:71" s="6" customFormat="1" x14ac:dyDescent="0.2">
      <c r="H969" s="26"/>
      <c r="R969" s="24"/>
      <c r="S969" s="24"/>
      <c r="T969" s="24"/>
      <c r="U969" s="28"/>
      <c r="X969" s="26"/>
      <c r="AA969" s="26"/>
      <c r="AD969" s="26"/>
      <c r="AG969" s="28"/>
      <c r="AH969" s="26"/>
      <c r="AI969" s="26"/>
      <c r="AL969" s="25"/>
      <c r="AM969" s="24"/>
      <c r="AN969" s="24"/>
      <c r="AO969" s="25"/>
      <c r="AR969" s="25"/>
      <c r="AU969" s="34"/>
      <c r="AX969" s="34"/>
      <c r="AZ969" s="24"/>
      <c r="BA969" s="25"/>
      <c r="BB969" s="24"/>
      <c r="BC969" s="24"/>
      <c r="BL969" s="24"/>
      <c r="BM969" s="24"/>
      <c r="BN969" s="24"/>
      <c r="BO969" s="24"/>
      <c r="BP969" s="24"/>
      <c r="BQ969" s="24"/>
      <c r="BR969" s="24"/>
      <c r="BS969" s="24"/>
    </row>
    <row r="970" spans="8:71" s="6" customFormat="1" x14ac:dyDescent="0.2">
      <c r="H970" s="26"/>
      <c r="R970" s="24"/>
      <c r="S970" s="24"/>
      <c r="T970" s="24"/>
      <c r="U970" s="28"/>
      <c r="X970" s="26"/>
      <c r="AA970" s="26"/>
      <c r="AD970" s="26"/>
      <c r="AG970" s="28"/>
      <c r="AH970" s="26"/>
      <c r="AI970" s="26"/>
      <c r="AL970" s="25"/>
      <c r="AM970" s="24"/>
      <c r="AN970" s="24"/>
      <c r="AO970" s="25"/>
      <c r="AR970" s="25"/>
      <c r="AU970" s="34"/>
      <c r="AX970" s="34"/>
      <c r="AZ970" s="24"/>
      <c r="BA970" s="25"/>
      <c r="BB970" s="24"/>
      <c r="BC970" s="24"/>
      <c r="BL970" s="24"/>
      <c r="BM970" s="24"/>
      <c r="BN970" s="24"/>
      <c r="BO970" s="24"/>
      <c r="BP970" s="24"/>
      <c r="BQ970" s="24"/>
      <c r="BR970" s="24"/>
      <c r="BS970" s="24"/>
    </row>
    <row r="971" spans="8:71" s="6" customFormat="1" x14ac:dyDescent="0.2">
      <c r="H971" s="26"/>
      <c r="R971" s="24"/>
      <c r="S971" s="24"/>
      <c r="T971" s="24"/>
      <c r="U971" s="28"/>
      <c r="X971" s="26"/>
      <c r="AA971" s="26"/>
      <c r="AD971" s="26"/>
      <c r="AG971" s="28"/>
      <c r="AH971" s="26"/>
      <c r="AI971" s="26"/>
      <c r="AL971" s="25"/>
      <c r="AM971" s="24"/>
      <c r="AN971" s="24"/>
      <c r="AO971" s="25"/>
      <c r="AR971" s="25"/>
      <c r="AU971" s="34"/>
      <c r="AX971" s="34"/>
      <c r="AZ971" s="24"/>
      <c r="BA971" s="25"/>
      <c r="BB971" s="24"/>
      <c r="BC971" s="24"/>
      <c r="BL971" s="24"/>
      <c r="BM971" s="24"/>
      <c r="BN971" s="24"/>
      <c r="BO971" s="24"/>
      <c r="BP971" s="24"/>
      <c r="BQ971" s="24"/>
      <c r="BR971" s="24"/>
      <c r="BS971" s="24"/>
    </row>
    <row r="972" spans="8:71" s="6" customFormat="1" x14ac:dyDescent="0.2">
      <c r="H972" s="26"/>
      <c r="R972" s="24"/>
      <c r="S972" s="24"/>
      <c r="T972" s="24"/>
      <c r="U972" s="28"/>
      <c r="X972" s="26"/>
      <c r="AA972" s="26"/>
      <c r="AD972" s="26"/>
      <c r="AG972" s="28"/>
      <c r="AH972" s="26"/>
      <c r="AI972" s="26"/>
      <c r="AL972" s="25"/>
      <c r="AM972" s="24"/>
      <c r="AN972" s="24"/>
      <c r="AO972" s="25"/>
      <c r="AR972" s="25"/>
      <c r="AU972" s="34"/>
      <c r="AX972" s="34"/>
      <c r="AZ972" s="24"/>
      <c r="BA972" s="25"/>
      <c r="BB972" s="24"/>
      <c r="BC972" s="24"/>
      <c r="BL972" s="24"/>
      <c r="BM972" s="24"/>
      <c r="BN972" s="24"/>
      <c r="BO972" s="24"/>
      <c r="BP972" s="24"/>
      <c r="BQ972" s="24"/>
      <c r="BR972" s="24"/>
      <c r="BS972" s="24"/>
    </row>
    <row r="973" spans="8:71" s="6" customFormat="1" x14ac:dyDescent="0.2">
      <c r="H973" s="26"/>
      <c r="R973" s="24"/>
      <c r="S973" s="24"/>
      <c r="T973" s="24"/>
      <c r="U973" s="28"/>
      <c r="X973" s="26"/>
      <c r="AA973" s="26"/>
      <c r="AD973" s="26"/>
      <c r="AG973" s="28"/>
      <c r="AH973" s="26"/>
      <c r="AI973" s="26"/>
      <c r="AL973" s="25"/>
      <c r="AM973" s="24"/>
      <c r="AN973" s="24"/>
      <c r="AO973" s="25"/>
      <c r="AR973" s="25"/>
      <c r="AU973" s="34"/>
      <c r="AX973" s="34"/>
      <c r="AZ973" s="24"/>
      <c r="BA973" s="25"/>
      <c r="BB973" s="24"/>
      <c r="BC973" s="24"/>
      <c r="BL973" s="24"/>
      <c r="BM973" s="24"/>
      <c r="BN973" s="24"/>
      <c r="BO973" s="24"/>
      <c r="BP973" s="24"/>
      <c r="BQ973" s="24"/>
      <c r="BR973" s="24"/>
      <c r="BS973" s="24"/>
    </row>
    <row r="974" spans="8:71" s="6" customFormat="1" x14ac:dyDescent="0.2">
      <c r="H974" s="26"/>
      <c r="R974" s="24"/>
      <c r="S974" s="24"/>
      <c r="T974" s="24"/>
      <c r="U974" s="28"/>
      <c r="X974" s="26"/>
      <c r="AA974" s="26"/>
      <c r="AD974" s="26"/>
      <c r="AG974" s="28"/>
      <c r="AH974" s="26"/>
      <c r="AI974" s="26"/>
      <c r="AL974" s="25"/>
      <c r="AM974" s="24"/>
      <c r="AN974" s="24"/>
      <c r="AO974" s="25"/>
      <c r="AR974" s="25"/>
      <c r="AU974" s="34"/>
      <c r="AX974" s="34"/>
      <c r="AZ974" s="24"/>
      <c r="BA974" s="25"/>
      <c r="BB974" s="24"/>
      <c r="BC974" s="24"/>
      <c r="BL974" s="24"/>
      <c r="BM974" s="24"/>
      <c r="BN974" s="24"/>
      <c r="BO974" s="24"/>
      <c r="BP974" s="24"/>
      <c r="BQ974" s="24"/>
      <c r="BR974" s="24"/>
      <c r="BS974" s="24"/>
    </row>
    <row r="975" spans="8:71" s="6" customFormat="1" x14ac:dyDescent="0.2">
      <c r="H975" s="26"/>
      <c r="R975" s="24"/>
      <c r="S975" s="24"/>
      <c r="T975" s="24"/>
      <c r="U975" s="28"/>
      <c r="X975" s="26"/>
      <c r="AA975" s="26"/>
      <c r="AD975" s="26"/>
      <c r="AG975" s="28"/>
      <c r="AH975" s="26"/>
      <c r="AI975" s="26"/>
      <c r="AL975" s="25"/>
      <c r="AM975" s="24"/>
      <c r="AN975" s="24"/>
      <c r="AO975" s="25"/>
      <c r="AR975" s="25"/>
      <c r="AU975" s="34"/>
      <c r="AX975" s="34"/>
      <c r="AZ975" s="24"/>
      <c r="BA975" s="25"/>
      <c r="BB975" s="24"/>
      <c r="BC975" s="24"/>
      <c r="BL975" s="24"/>
      <c r="BM975" s="24"/>
      <c r="BN975" s="24"/>
      <c r="BO975" s="24"/>
      <c r="BP975" s="24"/>
      <c r="BQ975" s="24"/>
      <c r="BR975" s="24"/>
      <c r="BS975" s="24"/>
    </row>
    <row r="976" spans="8:71" s="6" customFormat="1" x14ac:dyDescent="0.2">
      <c r="H976" s="26"/>
      <c r="R976" s="24"/>
      <c r="S976" s="24"/>
      <c r="T976" s="24"/>
      <c r="U976" s="28"/>
      <c r="X976" s="26"/>
      <c r="AA976" s="26"/>
      <c r="AD976" s="26"/>
      <c r="AG976" s="28"/>
      <c r="AH976" s="26"/>
      <c r="AI976" s="26"/>
      <c r="AL976" s="25"/>
      <c r="AM976" s="24"/>
      <c r="AN976" s="24"/>
      <c r="AO976" s="25"/>
      <c r="AR976" s="25"/>
      <c r="AU976" s="34"/>
      <c r="AX976" s="34"/>
      <c r="AZ976" s="24"/>
      <c r="BA976" s="25"/>
      <c r="BB976" s="24"/>
      <c r="BC976" s="24"/>
      <c r="BL976" s="24"/>
      <c r="BM976" s="24"/>
      <c r="BN976" s="24"/>
      <c r="BO976" s="24"/>
      <c r="BP976" s="24"/>
      <c r="BQ976" s="24"/>
      <c r="BR976" s="24"/>
      <c r="BS976" s="24"/>
    </row>
    <row r="977" spans="8:71" s="6" customFormat="1" x14ac:dyDescent="0.2">
      <c r="H977" s="26"/>
      <c r="R977" s="24"/>
      <c r="S977" s="24"/>
      <c r="T977" s="24"/>
      <c r="U977" s="28"/>
      <c r="X977" s="26"/>
      <c r="AA977" s="26"/>
      <c r="AD977" s="26"/>
      <c r="AG977" s="28"/>
      <c r="AH977" s="26"/>
      <c r="AI977" s="26"/>
      <c r="AL977" s="25"/>
      <c r="AM977" s="24"/>
      <c r="AN977" s="24"/>
      <c r="AO977" s="25"/>
      <c r="AR977" s="25"/>
      <c r="AU977" s="34"/>
      <c r="AX977" s="34"/>
      <c r="AZ977" s="24"/>
      <c r="BA977" s="25"/>
      <c r="BB977" s="24"/>
      <c r="BC977" s="24"/>
      <c r="BL977" s="24"/>
      <c r="BM977" s="24"/>
      <c r="BN977" s="24"/>
      <c r="BO977" s="24"/>
      <c r="BP977" s="24"/>
      <c r="BQ977" s="24"/>
      <c r="BR977" s="24"/>
      <c r="BS977" s="24"/>
    </row>
    <row r="978" spans="8:71" s="6" customFormat="1" x14ac:dyDescent="0.2">
      <c r="H978" s="26"/>
      <c r="R978" s="24"/>
      <c r="S978" s="24"/>
      <c r="T978" s="24"/>
      <c r="U978" s="28"/>
      <c r="X978" s="26"/>
      <c r="AA978" s="26"/>
      <c r="AD978" s="26"/>
      <c r="AG978" s="28"/>
      <c r="AH978" s="26"/>
      <c r="AI978" s="26"/>
      <c r="AL978" s="25"/>
      <c r="AM978" s="24"/>
      <c r="AN978" s="24"/>
      <c r="AO978" s="25"/>
      <c r="AR978" s="25"/>
      <c r="AU978" s="34"/>
      <c r="AX978" s="34"/>
      <c r="AZ978" s="24"/>
      <c r="BA978" s="25"/>
      <c r="BB978" s="24"/>
      <c r="BC978" s="24"/>
      <c r="BL978" s="24"/>
      <c r="BM978" s="24"/>
      <c r="BN978" s="24"/>
      <c r="BO978" s="24"/>
      <c r="BP978" s="24"/>
      <c r="BQ978" s="24"/>
      <c r="BR978" s="24"/>
      <c r="BS978" s="24"/>
    </row>
    <row r="979" spans="8:71" s="6" customFormat="1" x14ac:dyDescent="0.2">
      <c r="H979" s="26"/>
      <c r="R979" s="24"/>
      <c r="S979" s="24"/>
      <c r="T979" s="24"/>
      <c r="U979" s="28"/>
      <c r="X979" s="26"/>
      <c r="AA979" s="26"/>
      <c r="AD979" s="26"/>
      <c r="AG979" s="28"/>
      <c r="AH979" s="26"/>
      <c r="AI979" s="26"/>
      <c r="AL979" s="25"/>
      <c r="AM979" s="24"/>
      <c r="AN979" s="24"/>
      <c r="AO979" s="25"/>
      <c r="AR979" s="25"/>
      <c r="AU979" s="34"/>
      <c r="AX979" s="34"/>
      <c r="AZ979" s="24"/>
      <c r="BA979" s="25"/>
      <c r="BB979" s="24"/>
      <c r="BC979" s="24"/>
      <c r="BL979" s="24"/>
      <c r="BM979" s="24"/>
      <c r="BN979" s="24"/>
      <c r="BO979" s="24"/>
      <c r="BP979" s="24"/>
      <c r="BQ979" s="24"/>
      <c r="BR979" s="24"/>
      <c r="BS979" s="24"/>
    </row>
    <row r="980" spans="8:71" s="6" customFormat="1" x14ac:dyDescent="0.2">
      <c r="H980" s="26"/>
      <c r="R980" s="24"/>
      <c r="S980" s="24"/>
      <c r="T980" s="24"/>
      <c r="U980" s="28"/>
      <c r="X980" s="26"/>
      <c r="AA980" s="26"/>
      <c r="AD980" s="26"/>
      <c r="AG980" s="28"/>
      <c r="AH980" s="26"/>
      <c r="AI980" s="26"/>
      <c r="AL980" s="25"/>
      <c r="AM980" s="24"/>
      <c r="AN980" s="24"/>
      <c r="AO980" s="25"/>
      <c r="AR980" s="25"/>
      <c r="AU980" s="34"/>
      <c r="AX980" s="34"/>
      <c r="AZ980" s="24"/>
      <c r="BA980" s="25"/>
      <c r="BB980" s="24"/>
      <c r="BC980" s="24"/>
      <c r="BL980" s="24"/>
      <c r="BM980" s="24"/>
      <c r="BN980" s="24"/>
      <c r="BO980" s="24"/>
      <c r="BP980" s="24"/>
      <c r="BQ980" s="24"/>
      <c r="BR980" s="24"/>
      <c r="BS980" s="24"/>
    </row>
    <row r="981" spans="8:71" s="6" customFormat="1" x14ac:dyDescent="0.2">
      <c r="H981" s="26"/>
      <c r="R981" s="24"/>
      <c r="S981" s="24"/>
      <c r="T981" s="24"/>
      <c r="U981" s="28"/>
      <c r="X981" s="26"/>
      <c r="AA981" s="26"/>
      <c r="AD981" s="26"/>
      <c r="AG981" s="28"/>
      <c r="AH981" s="26"/>
      <c r="AI981" s="26"/>
      <c r="AL981" s="25"/>
      <c r="AM981" s="24"/>
      <c r="AN981" s="24"/>
      <c r="AO981" s="25"/>
      <c r="AR981" s="25"/>
      <c r="AU981" s="34"/>
      <c r="AX981" s="34"/>
      <c r="AZ981" s="24"/>
      <c r="BA981" s="25"/>
      <c r="BB981" s="24"/>
      <c r="BC981" s="24"/>
      <c r="BL981" s="24"/>
      <c r="BM981" s="24"/>
      <c r="BN981" s="24"/>
      <c r="BO981" s="24"/>
      <c r="BP981" s="24"/>
      <c r="BQ981" s="24"/>
      <c r="BR981" s="24"/>
      <c r="BS981" s="24"/>
    </row>
    <row r="982" spans="8:71" s="6" customFormat="1" x14ac:dyDescent="0.2">
      <c r="H982" s="26"/>
      <c r="R982" s="24"/>
      <c r="S982" s="24"/>
      <c r="T982" s="24"/>
      <c r="U982" s="28"/>
      <c r="X982" s="26"/>
      <c r="AA982" s="26"/>
      <c r="AD982" s="26"/>
      <c r="AG982" s="28"/>
      <c r="AH982" s="26"/>
      <c r="AI982" s="26"/>
      <c r="AL982" s="25"/>
      <c r="AM982" s="24"/>
      <c r="AN982" s="24"/>
      <c r="AO982" s="25"/>
      <c r="AR982" s="25"/>
      <c r="AU982" s="34"/>
      <c r="AX982" s="34"/>
      <c r="AZ982" s="24"/>
      <c r="BA982" s="25"/>
      <c r="BB982" s="24"/>
      <c r="BC982" s="24"/>
      <c r="BL982" s="24"/>
      <c r="BM982" s="24"/>
      <c r="BN982" s="24"/>
      <c r="BO982" s="24"/>
      <c r="BP982" s="24"/>
      <c r="BQ982" s="24"/>
      <c r="BR982" s="24"/>
      <c r="BS982" s="24"/>
    </row>
    <row r="983" spans="8:71" s="6" customFormat="1" x14ac:dyDescent="0.2">
      <c r="H983" s="26"/>
      <c r="R983" s="24"/>
      <c r="S983" s="24"/>
      <c r="T983" s="24"/>
      <c r="U983" s="28"/>
      <c r="X983" s="26"/>
      <c r="AA983" s="26"/>
      <c r="AD983" s="26"/>
      <c r="AG983" s="28"/>
      <c r="AH983" s="26"/>
      <c r="AI983" s="26"/>
      <c r="AL983" s="25"/>
      <c r="AM983" s="24"/>
      <c r="AN983" s="24"/>
      <c r="AO983" s="25"/>
      <c r="AR983" s="25"/>
      <c r="AU983" s="34"/>
      <c r="AX983" s="34"/>
      <c r="AZ983" s="24"/>
      <c r="BA983" s="25"/>
      <c r="BB983" s="24"/>
      <c r="BC983" s="24"/>
      <c r="BL983" s="24"/>
      <c r="BM983" s="24"/>
      <c r="BN983" s="24"/>
      <c r="BO983" s="24"/>
      <c r="BP983" s="24"/>
      <c r="BQ983" s="24"/>
      <c r="BR983" s="24"/>
      <c r="BS983" s="24"/>
    </row>
    <row r="984" spans="8:71" s="6" customFormat="1" x14ac:dyDescent="0.2">
      <c r="H984" s="26"/>
      <c r="R984" s="24"/>
      <c r="S984" s="24"/>
      <c r="T984" s="24"/>
      <c r="U984" s="28"/>
      <c r="X984" s="26"/>
      <c r="AA984" s="26"/>
      <c r="AD984" s="26"/>
      <c r="AG984" s="28"/>
      <c r="AH984" s="26"/>
      <c r="AI984" s="26"/>
      <c r="AL984" s="25"/>
      <c r="AM984" s="24"/>
      <c r="AN984" s="24"/>
      <c r="AO984" s="25"/>
      <c r="AR984" s="25"/>
      <c r="AU984" s="34"/>
      <c r="AX984" s="34"/>
      <c r="AZ984" s="24"/>
      <c r="BA984" s="25"/>
      <c r="BB984" s="24"/>
      <c r="BC984" s="24"/>
      <c r="BL984" s="24"/>
      <c r="BM984" s="24"/>
      <c r="BN984" s="24"/>
      <c r="BO984" s="24"/>
      <c r="BP984" s="24"/>
      <c r="BQ984" s="24"/>
      <c r="BR984" s="24"/>
      <c r="BS984" s="24"/>
    </row>
    <row r="985" spans="8:71" s="6" customFormat="1" x14ac:dyDescent="0.2">
      <c r="H985" s="26"/>
      <c r="R985" s="24"/>
      <c r="S985" s="24"/>
      <c r="T985" s="24"/>
      <c r="U985" s="28"/>
      <c r="X985" s="26"/>
      <c r="AA985" s="26"/>
      <c r="AD985" s="26"/>
      <c r="AG985" s="28"/>
      <c r="AH985" s="26"/>
      <c r="AI985" s="26"/>
      <c r="AL985" s="25"/>
      <c r="AM985" s="24"/>
      <c r="AN985" s="24"/>
      <c r="AO985" s="25"/>
      <c r="AR985" s="25"/>
      <c r="AU985" s="34"/>
      <c r="AX985" s="34"/>
      <c r="AZ985" s="24"/>
      <c r="BA985" s="25"/>
      <c r="BB985" s="24"/>
      <c r="BC985" s="24"/>
      <c r="BL985" s="24"/>
      <c r="BM985" s="24"/>
      <c r="BN985" s="24"/>
      <c r="BO985" s="24"/>
      <c r="BP985" s="24"/>
      <c r="BQ985" s="24"/>
      <c r="BR985" s="24"/>
      <c r="BS985" s="24"/>
    </row>
    <row r="986" spans="8:71" s="6" customFormat="1" x14ac:dyDescent="0.2">
      <c r="H986" s="26"/>
      <c r="R986" s="24"/>
      <c r="S986" s="24"/>
      <c r="T986" s="24"/>
      <c r="U986" s="28"/>
      <c r="X986" s="26"/>
      <c r="AA986" s="26"/>
      <c r="AD986" s="26"/>
      <c r="AG986" s="28"/>
      <c r="AH986" s="26"/>
      <c r="AI986" s="26"/>
      <c r="AL986" s="25"/>
      <c r="AM986" s="24"/>
      <c r="AN986" s="24"/>
      <c r="AO986" s="25"/>
      <c r="AR986" s="25"/>
      <c r="AU986" s="34"/>
      <c r="AX986" s="34"/>
      <c r="AZ986" s="24"/>
      <c r="BA986" s="25"/>
      <c r="BB986" s="24"/>
      <c r="BC986" s="24"/>
      <c r="BL986" s="24"/>
      <c r="BM986" s="24"/>
      <c r="BN986" s="24"/>
      <c r="BO986" s="24"/>
      <c r="BP986" s="24"/>
      <c r="BQ986" s="24"/>
      <c r="BR986" s="24"/>
      <c r="BS986" s="24"/>
    </row>
    <row r="987" spans="8:71" s="6" customFormat="1" x14ac:dyDescent="0.2">
      <c r="H987" s="26"/>
      <c r="R987" s="24"/>
      <c r="S987" s="24"/>
      <c r="T987" s="24"/>
      <c r="U987" s="28"/>
      <c r="X987" s="26"/>
      <c r="AA987" s="26"/>
      <c r="AD987" s="26"/>
      <c r="AG987" s="28"/>
      <c r="AH987" s="26"/>
      <c r="AI987" s="26"/>
      <c r="AL987" s="25"/>
      <c r="AM987" s="24"/>
      <c r="AN987" s="24"/>
      <c r="AO987" s="25"/>
      <c r="AR987" s="25"/>
      <c r="AU987" s="34"/>
      <c r="AX987" s="34"/>
      <c r="AZ987" s="24"/>
      <c r="BA987" s="25"/>
      <c r="BB987" s="24"/>
      <c r="BC987" s="24"/>
      <c r="BL987" s="24"/>
      <c r="BM987" s="24"/>
      <c r="BN987" s="24"/>
      <c r="BO987" s="24"/>
      <c r="BP987" s="24"/>
      <c r="BQ987" s="24"/>
      <c r="BR987" s="24"/>
      <c r="BS987" s="24"/>
    </row>
    <row r="988" spans="8:71" s="6" customFormat="1" x14ac:dyDescent="0.2">
      <c r="H988" s="26"/>
      <c r="R988" s="24"/>
      <c r="S988" s="24"/>
      <c r="T988" s="24"/>
      <c r="U988" s="28"/>
      <c r="X988" s="26"/>
      <c r="AA988" s="26"/>
      <c r="AD988" s="26"/>
      <c r="AG988" s="28"/>
      <c r="AH988" s="26"/>
      <c r="AI988" s="26"/>
      <c r="AL988" s="25"/>
      <c r="AM988" s="24"/>
      <c r="AN988" s="24"/>
      <c r="AO988" s="25"/>
      <c r="AR988" s="25"/>
      <c r="AU988" s="34"/>
      <c r="AX988" s="34"/>
      <c r="AZ988" s="24"/>
      <c r="BA988" s="25"/>
      <c r="BB988" s="24"/>
      <c r="BC988" s="24"/>
      <c r="BL988" s="24"/>
      <c r="BM988" s="24"/>
      <c r="BN988" s="24"/>
      <c r="BO988" s="24"/>
      <c r="BP988" s="24"/>
      <c r="BQ988" s="24"/>
      <c r="BR988" s="24"/>
      <c r="BS988" s="24"/>
    </row>
    <row r="989" spans="8:71" s="6" customFormat="1" x14ac:dyDescent="0.2">
      <c r="H989" s="26"/>
      <c r="R989" s="24"/>
      <c r="S989" s="24"/>
      <c r="T989" s="24"/>
      <c r="U989" s="28"/>
      <c r="X989" s="26"/>
      <c r="AA989" s="26"/>
      <c r="AD989" s="26"/>
      <c r="AG989" s="28"/>
      <c r="AH989" s="26"/>
      <c r="AI989" s="26"/>
      <c r="AL989" s="25"/>
      <c r="AM989" s="24"/>
      <c r="AN989" s="24"/>
      <c r="AO989" s="25"/>
      <c r="AR989" s="25"/>
      <c r="AU989" s="34"/>
      <c r="AX989" s="34"/>
      <c r="AZ989" s="24"/>
      <c r="BA989" s="25"/>
      <c r="BB989" s="24"/>
      <c r="BC989" s="24"/>
      <c r="BL989" s="24"/>
      <c r="BM989" s="24"/>
      <c r="BN989" s="24"/>
      <c r="BO989" s="24"/>
      <c r="BP989" s="24"/>
      <c r="BQ989" s="24"/>
      <c r="BR989" s="24"/>
      <c r="BS989" s="24"/>
    </row>
    <row r="990" spans="8:71" s="6" customFormat="1" x14ac:dyDescent="0.2">
      <c r="H990" s="26"/>
      <c r="R990" s="24"/>
      <c r="S990" s="24"/>
      <c r="T990" s="24"/>
      <c r="U990" s="28"/>
      <c r="X990" s="26"/>
      <c r="AA990" s="26"/>
      <c r="AD990" s="26"/>
      <c r="AG990" s="28"/>
      <c r="AH990" s="26"/>
      <c r="AI990" s="26"/>
      <c r="AL990" s="25"/>
      <c r="AM990" s="24"/>
      <c r="AN990" s="24"/>
      <c r="AO990" s="25"/>
      <c r="AR990" s="25"/>
      <c r="AU990" s="34"/>
      <c r="AX990" s="34"/>
      <c r="AZ990" s="24"/>
      <c r="BA990" s="25"/>
      <c r="BB990" s="24"/>
      <c r="BC990" s="24"/>
      <c r="BL990" s="24"/>
      <c r="BM990" s="24"/>
      <c r="BN990" s="24"/>
      <c r="BO990" s="24"/>
      <c r="BP990" s="24"/>
      <c r="BQ990" s="24"/>
      <c r="BR990" s="24"/>
      <c r="BS990" s="24"/>
    </row>
    <row r="991" spans="8:71" s="6" customFormat="1" x14ac:dyDescent="0.2">
      <c r="H991" s="26"/>
      <c r="R991" s="24"/>
      <c r="S991" s="24"/>
      <c r="T991" s="24"/>
      <c r="U991" s="28"/>
      <c r="X991" s="26"/>
      <c r="AA991" s="26"/>
      <c r="AD991" s="26"/>
      <c r="AG991" s="28"/>
      <c r="AH991" s="26"/>
      <c r="AI991" s="26"/>
      <c r="AL991" s="25"/>
      <c r="AM991" s="24"/>
      <c r="AN991" s="24"/>
      <c r="AO991" s="25"/>
      <c r="AR991" s="25"/>
      <c r="AU991" s="34"/>
      <c r="AX991" s="34"/>
      <c r="AZ991" s="24"/>
      <c r="BA991" s="25"/>
      <c r="BB991" s="24"/>
      <c r="BC991" s="24"/>
      <c r="BL991" s="24"/>
      <c r="BM991" s="24"/>
      <c r="BN991" s="24"/>
      <c r="BO991" s="24"/>
      <c r="BP991" s="24"/>
      <c r="BQ991" s="24"/>
      <c r="BR991" s="24"/>
      <c r="BS991" s="24"/>
    </row>
    <row r="992" spans="8:71" s="6" customFormat="1" x14ac:dyDescent="0.2">
      <c r="H992" s="26"/>
      <c r="R992" s="24"/>
      <c r="S992" s="24"/>
      <c r="T992" s="24"/>
      <c r="U992" s="28"/>
      <c r="X992" s="26"/>
      <c r="AA992" s="26"/>
      <c r="AD992" s="26"/>
      <c r="AG992" s="28"/>
      <c r="AH992" s="26"/>
      <c r="AI992" s="26"/>
      <c r="AL992" s="25"/>
      <c r="AM992" s="24"/>
      <c r="AN992" s="24"/>
      <c r="AO992" s="25"/>
      <c r="AR992" s="25"/>
      <c r="AU992" s="34"/>
      <c r="AX992" s="34"/>
      <c r="AZ992" s="24"/>
      <c r="BA992" s="25"/>
      <c r="BB992" s="24"/>
      <c r="BC992" s="24"/>
      <c r="BL992" s="24"/>
      <c r="BM992" s="24"/>
      <c r="BN992" s="24"/>
      <c r="BO992" s="24"/>
      <c r="BP992" s="24"/>
      <c r="BQ992" s="24"/>
      <c r="BR992" s="24"/>
      <c r="BS992" s="24"/>
    </row>
    <row r="993" spans="8:71" s="6" customFormat="1" x14ac:dyDescent="0.2">
      <c r="H993" s="26"/>
      <c r="R993" s="24"/>
      <c r="S993" s="24"/>
      <c r="T993" s="24"/>
      <c r="U993" s="28"/>
      <c r="X993" s="26"/>
      <c r="AA993" s="26"/>
      <c r="AD993" s="26"/>
      <c r="AG993" s="28"/>
      <c r="AH993" s="26"/>
      <c r="AI993" s="26"/>
      <c r="AL993" s="25"/>
      <c r="AM993" s="24"/>
      <c r="AN993" s="24"/>
      <c r="AO993" s="25"/>
      <c r="AR993" s="25"/>
      <c r="AU993" s="34"/>
      <c r="AX993" s="34"/>
      <c r="AZ993" s="24"/>
      <c r="BA993" s="25"/>
      <c r="BB993" s="24"/>
      <c r="BC993" s="24"/>
      <c r="BL993" s="24"/>
      <c r="BM993" s="24"/>
      <c r="BN993" s="24"/>
      <c r="BO993" s="24"/>
      <c r="BP993" s="24"/>
      <c r="BQ993" s="24"/>
      <c r="BR993" s="24"/>
      <c r="BS993" s="24"/>
    </row>
    <row r="994" spans="8:71" s="6" customFormat="1" x14ac:dyDescent="0.2">
      <c r="H994" s="26"/>
      <c r="R994" s="24"/>
      <c r="S994" s="24"/>
      <c r="T994" s="24"/>
      <c r="U994" s="28"/>
      <c r="X994" s="26"/>
      <c r="AA994" s="26"/>
      <c r="AD994" s="26"/>
      <c r="AG994" s="28"/>
      <c r="AH994" s="26"/>
      <c r="AI994" s="26"/>
      <c r="AL994" s="25"/>
      <c r="AM994" s="24"/>
      <c r="AN994" s="24"/>
      <c r="AO994" s="25"/>
      <c r="AR994" s="25"/>
      <c r="AU994" s="34"/>
      <c r="AX994" s="34"/>
      <c r="AZ994" s="24"/>
      <c r="BA994" s="25"/>
      <c r="BB994" s="24"/>
      <c r="BC994" s="24"/>
      <c r="BL994" s="24"/>
      <c r="BM994" s="24"/>
      <c r="BN994" s="24"/>
      <c r="BO994" s="24"/>
      <c r="BP994" s="24"/>
      <c r="BQ994" s="24"/>
      <c r="BR994" s="24"/>
      <c r="BS994" s="24"/>
    </row>
    <row r="995" spans="8:71" s="6" customFormat="1" x14ac:dyDescent="0.2">
      <c r="H995" s="26"/>
      <c r="R995" s="24"/>
      <c r="S995" s="24"/>
      <c r="T995" s="24"/>
      <c r="U995" s="28"/>
      <c r="X995" s="26"/>
      <c r="AA995" s="26"/>
      <c r="AD995" s="26"/>
      <c r="AG995" s="28"/>
      <c r="AH995" s="26"/>
      <c r="AI995" s="26"/>
      <c r="AL995" s="25"/>
      <c r="AM995" s="24"/>
      <c r="AN995" s="24"/>
      <c r="AO995" s="25"/>
      <c r="AR995" s="25"/>
      <c r="AU995" s="34"/>
      <c r="AX995" s="34"/>
      <c r="AZ995" s="24"/>
      <c r="BA995" s="25"/>
      <c r="BB995" s="24"/>
      <c r="BC995" s="24"/>
      <c r="BL995" s="24"/>
      <c r="BM995" s="24"/>
      <c r="BN995" s="24"/>
      <c r="BO995" s="24"/>
      <c r="BP995" s="24"/>
      <c r="BQ995" s="24"/>
      <c r="BR995" s="24"/>
      <c r="BS995" s="24"/>
    </row>
    <row r="996" spans="8:71" s="6" customFormat="1" x14ac:dyDescent="0.2">
      <c r="H996" s="26"/>
      <c r="R996" s="24"/>
      <c r="S996" s="24"/>
      <c r="T996" s="24"/>
      <c r="U996" s="28"/>
      <c r="X996" s="26"/>
      <c r="AA996" s="26"/>
      <c r="AD996" s="26"/>
      <c r="AG996" s="28"/>
      <c r="AH996" s="26"/>
      <c r="AI996" s="26"/>
      <c r="AL996" s="25"/>
      <c r="AM996" s="24"/>
      <c r="AN996" s="24"/>
      <c r="AO996" s="25"/>
      <c r="AR996" s="25"/>
      <c r="AU996" s="34"/>
      <c r="AX996" s="34"/>
      <c r="AZ996" s="24"/>
      <c r="BA996" s="25"/>
      <c r="BB996" s="24"/>
      <c r="BC996" s="24"/>
      <c r="BL996" s="24"/>
      <c r="BM996" s="24"/>
      <c r="BN996" s="24"/>
      <c r="BO996" s="24"/>
      <c r="BP996" s="24"/>
      <c r="BQ996" s="24"/>
      <c r="BR996" s="24"/>
      <c r="BS996" s="24"/>
    </row>
    <row r="997" spans="8:71" s="6" customFormat="1" x14ac:dyDescent="0.2">
      <c r="H997" s="26"/>
      <c r="R997" s="24"/>
      <c r="S997" s="24"/>
      <c r="T997" s="24"/>
      <c r="U997" s="28"/>
      <c r="X997" s="26"/>
      <c r="AA997" s="26"/>
      <c r="AD997" s="26"/>
      <c r="AG997" s="28"/>
      <c r="AH997" s="26"/>
      <c r="AI997" s="26"/>
      <c r="AL997" s="25"/>
      <c r="AM997" s="24"/>
      <c r="AN997" s="24"/>
      <c r="AO997" s="25"/>
      <c r="AR997" s="25"/>
      <c r="AU997" s="34"/>
      <c r="AX997" s="34"/>
      <c r="AZ997" s="24"/>
      <c r="BA997" s="25"/>
      <c r="BB997" s="24"/>
      <c r="BC997" s="24"/>
      <c r="BL997" s="24"/>
      <c r="BM997" s="24"/>
      <c r="BN997" s="24"/>
      <c r="BO997" s="24"/>
      <c r="BP997" s="24"/>
      <c r="BQ997" s="24"/>
      <c r="BR997" s="24"/>
      <c r="BS997" s="24"/>
    </row>
    <row r="998" spans="8:71" s="6" customFormat="1" x14ac:dyDescent="0.2">
      <c r="H998" s="26"/>
      <c r="R998" s="24"/>
      <c r="S998" s="24"/>
      <c r="T998" s="24"/>
      <c r="U998" s="28"/>
      <c r="X998" s="26"/>
      <c r="AA998" s="26"/>
      <c r="AD998" s="26"/>
      <c r="AG998" s="28"/>
      <c r="AH998" s="26"/>
      <c r="AI998" s="26"/>
      <c r="AL998" s="25"/>
      <c r="AM998" s="24"/>
      <c r="AN998" s="24"/>
      <c r="AO998" s="25"/>
      <c r="AR998" s="25"/>
      <c r="AU998" s="34"/>
      <c r="AX998" s="34"/>
      <c r="AZ998" s="24"/>
      <c r="BA998" s="25"/>
      <c r="BB998" s="24"/>
      <c r="BC998" s="24"/>
      <c r="BL998" s="24"/>
      <c r="BM998" s="24"/>
      <c r="BN998" s="24"/>
      <c r="BO998" s="24"/>
      <c r="BP998" s="24"/>
      <c r="BQ998" s="24"/>
      <c r="BR998" s="24"/>
      <c r="BS998" s="24"/>
    </row>
    <row r="999" spans="8:71" s="6" customFormat="1" x14ac:dyDescent="0.2">
      <c r="H999" s="26"/>
      <c r="R999" s="24"/>
      <c r="S999" s="24"/>
      <c r="T999" s="24"/>
      <c r="U999" s="28"/>
      <c r="X999" s="26"/>
      <c r="AA999" s="26"/>
      <c r="AD999" s="26"/>
      <c r="AG999" s="28"/>
      <c r="AH999" s="26"/>
      <c r="AI999" s="26"/>
      <c r="AL999" s="25"/>
      <c r="AM999" s="24"/>
      <c r="AN999" s="24"/>
      <c r="AO999" s="25"/>
      <c r="AR999" s="25"/>
      <c r="AU999" s="34"/>
      <c r="AX999" s="34"/>
      <c r="AZ999" s="24"/>
      <c r="BA999" s="25"/>
      <c r="BB999" s="24"/>
      <c r="BC999" s="24"/>
      <c r="BL999" s="24"/>
      <c r="BM999" s="24"/>
      <c r="BN999" s="24"/>
      <c r="BO999" s="24"/>
      <c r="BP999" s="24"/>
      <c r="BQ999" s="24"/>
      <c r="BR999" s="24"/>
      <c r="BS999" s="24"/>
    </row>
    <row r="1000" spans="8:71" s="6" customFormat="1" x14ac:dyDescent="0.2">
      <c r="H1000" s="26"/>
      <c r="R1000" s="24"/>
      <c r="S1000" s="24"/>
      <c r="T1000" s="24"/>
      <c r="U1000" s="28"/>
      <c r="X1000" s="26"/>
      <c r="AA1000" s="26"/>
      <c r="AD1000" s="26"/>
      <c r="AG1000" s="28"/>
      <c r="AH1000" s="26"/>
      <c r="AI1000" s="26"/>
      <c r="AL1000" s="25"/>
      <c r="AM1000" s="24"/>
      <c r="AN1000" s="24"/>
      <c r="AO1000" s="25"/>
      <c r="AR1000" s="25"/>
      <c r="AU1000" s="34"/>
      <c r="AX1000" s="34"/>
      <c r="AZ1000" s="24"/>
      <c r="BA1000" s="25"/>
      <c r="BB1000" s="24"/>
      <c r="BC1000" s="24"/>
      <c r="BL1000" s="24"/>
      <c r="BM1000" s="24"/>
      <c r="BN1000" s="24"/>
      <c r="BO1000" s="24"/>
      <c r="BP1000" s="24"/>
      <c r="BQ1000" s="24"/>
      <c r="BR1000" s="24"/>
      <c r="BS1000" s="24"/>
    </row>
    <row r="1001" spans="8:71" s="6" customFormat="1" x14ac:dyDescent="0.2">
      <c r="H1001" s="26"/>
      <c r="R1001" s="24"/>
      <c r="S1001" s="24"/>
      <c r="T1001" s="24"/>
      <c r="U1001" s="28"/>
      <c r="X1001" s="26"/>
      <c r="AA1001" s="26"/>
      <c r="AD1001" s="26"/>
      <c r="AG1001" s="28"/>
      <c r="AH1001" s="26"/>
      <c r="AI1001" s="26"/>
      <c r="AL1001" s="25"/>
      <c r="AM1001" s="24"/>
      <c r="AN1001" s="24"/>
      <c r="AO1001" s="25"/>
      <c r="AR1001" s="25"/>
      <c r="AU1001" s="34"/>
      <c r="AX1001" s="34"/>
      <c r="AZ1001" s="24"/>
      <c r="BA1001" s="25"/>
      <c r="BB1001" s="24"/>
      <c r="BC1001" s="24"/>
      <c r="BL1001" s="24"/>
      <c r="BM1001" s="24"/>
      <c r="BN1001" s="24"/>
      <c r="BO1001" s="24"/>
      <c r="BP1001" s="24"/>
      <c r="BQ1001" s="24"/>
      <c r="BR1001" s="24"/>
      <c r="BS1001" s="24"/>
    </row>
    <row r="1002" spans="8:71" s="6" customFormat="1" x14ac:dyDescent="0.2">
      <c r="H1002" s="26"/>
      <c r="R1002" s="24"/>
      <c r="S1002" s="24"/>
      <c r="T1002" s="24"/>
      <c r="U1002" s="28"/>
      <c r="X1002" s="26"/>
      <c r="AA1002" s="26"/>
      <c r="AD1002" s="26"/>
      <c r="AG1002" s="28"/>
      <c r="AH1002" s="26"/>
      <c r="AI1002" s="26"/>
      <c r="AL1002" s="25"/>
      <c r="AM1002" s="24"/>
      <c r="AN1002" s="24"/>
      <c r="AO1002" s="25"/>
      <c r="AR1002" s="25"/>
      <c r="AU1002" s="34"/>
      <c r="AX1002" s="34"/>
      <c r="AZ1002" s="24"/>
      <c r="BA1002" s="25"/>
      <c r="BB1002" s="24"/>
      <c r="BC1002" s="24"/>
      <c r="BL1002" s="24"/>
      <c r="BM1002" s="24"/>
      <c r="BN1002" s="24"/>
      <c r="BO1002" s="24"/>
      <c r="BP1002" s="24"/>
      <c r="BQ1002" s="24"/>
      <c r="BR1002" s="24"/>
      <c r="BS1002" s="24"/>
    </row>
    <row r="1003" spans="8:71" s="6" customFormat="1" x14ac:dyDescent="0.2">
      <c r="H1003" s="26"/>
      <c r="R1003" s="24"/>
      <c r="S1003" s="24"/>
      <c r="T1003" s="24"/>
      <c r="U1003" s="28"/>
      <c r="X1003" s="26"/>
      <c r="AA1003" s="26"/>
      <c r="AD1003" s="26"/>
      <c r="AG1003" s="28"/>
      <c r="AH1003" s="26"/>
      <c r="AI1003" s="26"/>
      <c r="AL1003" s="25"/>
      <c r="AM1003" s="24"/>
      <c r="AN1003" s="24"/>
      <c r="AO1003" s="25"/>
      <c r="AR1003" s="25"/>
      <c r="AU1003" s="34"/>
      <c r="AX1003" s="34"/>
      <c r="AZ1003" s="24"/>
      <c r="BA1003" s="25"/>
      <c r="BB1003" s="24"/>
      <c r="BC1003" s="24"/>
      <c r="BL1003" s="24"/>
      <c r="BM1003" s="24"/>
      <c r="BN1003" s="24"/>
      <c r="BO1003" s="24"/>
      <c r="BP1003" s="24"/>
      <c r="BQ1003" s="24"/>
      <c r="BR1003" s="24"/>
      <c r="BS1003" s="24"/>
    </row>
    <row r="1004" spans="8:71" s="6" customFormat="1" x14ac:dyDescent="0.2">
      <c r="H1004" s="26"/>
      <c r="R1004" s="24"/>
      <c r="S1004" s="24"/>
      <c r="T1004" s="24"/>
      <c r="U1004" s="28"/>
      <c r="X1004" s="26"/>
      <c r="AA1004" s="26"/>
      <c r="AD1004" s="26"/>
      <c r="AG1004" s="28"/>
      <c r="AH1004" s="26"/>
      <c r="AI1004" s="26"/>
      <c r="AL1004" s="25"/>
      <c r="AM1004" s="24"/>
      <c r="AN1004" s="24"/>
      <c r="AO1004" s="25"/>
      <c r="AR1004" s="25"/>
      <c r="AU1004" s="34"/>
      <c r="AX1004" s="34"/>
      <c r="AZ1004" s="24"/>
      <c r="BA1004" s="25"/>
      <c r="BB1004" s="24"/>
      <c r="BC1004" s="24"/>
      <c r="BL1004" s="24"/>
      <c r="BM1004" s="24"/>
      <c r="BN1004" s="24"/>
      <c r="BO1004" s="24"/>
      <c r="BP1004" s="24"/>
      <c r="BQ1004" s="24"/>
      <c r="BR1004" s="24"/>
      <c r="BS1004" s="24"/>
    </row>
    <row r="1005" spans="8:71" s="6" customFormat="1" x14ac:dyDescent="0.2">
      <c r="H1005" s="26"/>
      <c r="R1005" s="24"/>
      <c r="S1005" s="24"/>
      <c r="T1005" s="24"/>
      <c r="U1005" s="28"/>
      <c r="X1005" s="26"/>
      <c r="AA1005" s="26"/>
      <c r="AD1005" s="26"/>
      <c r="AG1005" s="28"/>
      <c r="AH1005" s="26"/>
      <c r="AI1005" s="26"/>
      <c r="AL1005" s="25"/>
      <c r="AM1005" s="24"/>
      <c r="AN1005" s="24"/>
      <c r="AO1005" s="25"/>
      <c r="AR1005" s="25"/>
      <c r="AU1005" s="34"/>
      <c r="AX1005" s="34"/>
      <c r="AZ1005" s="24"/>
      <c r="BA1005" s="25"/>
      <c r="BB1005" s="24"/>
      <c r="BC1005" s="24"/>
      <c r="BL1005" s="24"/>
      <c r="BM1005" s="24"/>
      <c r="BN1005" s="24"/>
      <c r="BO1005" s="24"/>
      <c r="BP1005" s="24"/>
      <c r="BQ1005" s="24"/>
      <c r="BR1005" s="24"/>
      <c r="BS1005" s="24"/>
    </row>
    <row r="1006" spans="8:71" s="6" customFormat="1" x14ac:dyDescent="0.2">
      <c r="H1006" s="26"/>
      <c r="R1006" s="24"/>
      <c r="S1006" s="24"/>
      <c r="T1006" s="24"/>
      <c r="U1006" s="28"/>
      <c r="X1006" s="26"/>
      <c r="AA1006" s="26"/>
      <c r="AD1006" s="26"/>
      <c r="AG1006" s="28"/>
      <c r="AH1006" s="26"/>
      <c r="AI1006" s="26"/>
      <c r="AL1006" s="25"/>
      <c r="AM1006" s="24"/>
      <c r="AN1006" s="24"/>
      <c r="AO1006" s="25"/>
      <c r="AR1006" s="25"/>
      <c r="AU1006" s="34"/>
      <c r="AX1006" s="34"/>
      <c r="AZ1006" s="24"/>
      <c r="BA1006" s="25"/>
      <c r="BB1006" s="24"/>
      <c r="BC1006" s="24"/>
      <c r="BL1006" s="24"/>
      <c r="BM1006" s="24"/>
      <c r="BN1006" s="24"/>
      <c r="BO1006" s="24"/>
      <c r="BP1006" s="24"/>
      <c r="BQ1006" s="24"/>
      <c r="BR1006" s="24"/>
      <c r="BS1006" s="24"/>
    </row>
    <row r="1007" spans="8:71" s="6" customFormat="1" x14ac:dyDescent="0.2">
      <c r="H1007" s="26"/>
      <c r="R1007" s="24"/>
      <c r="S1007" s="24"/>
      <c r="T1007" s="24"/>
      <c r="U1007" s="28"/>
      <c r="X1007" s="26"/>
      <c r="AA1007" s="26"/>
      <c r="AD1007" s="26"/>
      <c r="AG1007" s="28"/>
      <c r="AH1007" s="26"/>
      <c r="AI1007" s="26"/>
      <c r="AL1007" s="25"/>
      <c r="AM1007" s="24"/>
      <c r="AN1007" s="24"/>
      <c r="AO1007" s="25"/>
      <c r="AR1007" s="25"/>
      <c r="AU1007" s="34"/>
      <c r="AX1007" s="34"/>
      <c r="AZ1007" s="24"/>
      <c r="BA1007" s="25"/>
      <c r="BB1007" s="24"/>
      <c r="BC1007" s="24"/>
      <c r="BL1007" s="24"/>
      <c r="BM1007" s="24"/>
      <c r="BN1007" s="24"/>
      <c r="BO1007" s="24"/>
      <c r="BP1007" s="24"/>
      <c r="BQ1007" s="24"/>
      <c r="BR1007" s="24"/>
      <c r="BS1007" s="24"/>
    </row>
    <row r="1008" spans="8:71" s="6" customFormat="1" x14ac:dyDescent="0.2">
      <c r="H1008" s="26"/>
      <c r="R1008" s="24"/>
      <c r="S1008" s="24"/>
      <c r="T1008" s="24"/>
      <c r="U1008" s="28"/>
      <c r="X1008" s="26"/>
      <c r="AA1008" s="26"/>
      <c r="AD1008" s="26"/>
      <c r="AG1008" s="28"/>
      <c r="AH1008" s="26"/>
      <c r="AI1008" s="26"/>
      <c r="AL1008" s="25"/>
      <c r="AM1008" s="24"/>
      <c r="AN1008" s="24"/>
      <c r="AO1008" s="25"/>
      <c r="AR1008" s="25"/>
      <c r="AU1008" s="34"/>
      <c r="AX1008" s="34"/>
      <c r="AZ1008" s="24"/>
      <c r="BA1008" s="25"/>
      <c r="BB1008" s="24"/>
      <c r="BC1008" s="24"/>
      <c r="BL1008" s="24"/>
      <c r="BM1008" s="24"/>
      <c r="BN1008" s="24"/>
      <c r="BO1008" s="24"/>
      <c r="BP1008" s="24"/>
      <c r="BQ1008" s="24"/>
      <c r="BR1008" s="24"/>
      <c r="BS1008" s="24"/>
    </row>
    <row r="1009" spans="8:71" s="6" customFormat="1" x14ac:dyDescent="0.2">
      <c r="H1009" s="26"/>
      <c r="R1009" s="24"/>
      <c r="S1009" s="24"/>
      <c r="T1009" s="24"/>
      <c r="U1009" s="28"/>
      <c r="X1009" s="26"/>
      <c r="AA1009" s="26"/>
      <c r="AD1009" s="26"/>
      <c r="AG1009" s="28"/>
      <c r="AH1009" s="26"/>
      <c r="AI1009" s="26"/>
      <c r="AL1009" s="25"/>
      <c r="AM1009" s="24"/>
      <c r="AN1009" s="24"/>
      <c r="AO1009" s="25"/>
      <c r="AR1009" s="25"/>
      <c r="AU1009" s="34"/>
      <c r="AX1009" s="34"/>
      <c r="AZ1009" s="24"/>
      <c r="BA1009" s="25"/>
      <c r="BB1009" s="24"/>
      <c r="BC1009" s="24"/>
      <c r="BL1009" s="24"/>
      <c r="BM1009" s="24"/>
      <c r="BN1009" s="24"/>
      <c r="BO1009" s="24"/>
      <c r="BP1009" s="24"/>
      <c r="BQ1009" s="24"/>
      <c r="BR1009" s="24"/>
      <c r="BS1009" s="24"/>
    </row>
    <row r="1010" spans="8:71" s="6" customFormat="1" x14ac:dyDescent="0.2">
      <c r="H1010" s="26"/>
      <c r="R1010" s="24"/>
      <c r="S1010" s="24"/>
      <c r="T1010" s="24"/>
      <c r="U1010" s="28"/>
      <c r="X1010" s="26"/>
      <c r="AA1010" s="26"/>
      <c r="AD1010" s="26"/>
      <c r="AG1010" s="28"/>
      <c r="AH1010" s="26"/>
      <c r="AI1010" s="26"/>
      <c r="AL1010" s="25"/>
      <c r="AM1010" s="24"/>
      <c r="AN1010" s="24"/>
      <c r="AO1010" s="25"/>
      <c r="AR1010" s="25"/>
      <c r="AU1010" s="34"/>
      <c r="AX1010" s="34"/>
      <c r="AZ1010" s="24"/>
      <c r="BA1010" s="25"/>
      <c r="BB1010" s="24"/>
      <c r="BC1010" s="24"/>
      <c r="BL1010" s="24"/>
      <c r="BM1010" s="24"/>
      <c r="BN1010" s="24"/>
      <c r="BO1010" s="24"/>
      <c r="BP1010" s="24"/>
      <c r="BQ1010" s="24"/>
      <c r="BR1010" s="24"/>
      <c r="BS1010" s="24"/>
    </row>
    <row r="1011" spans="8:71" s="6" customFormat="1" x14ac:dyDescent="0.2">
      <c r="H1011" s="26"/>
      <c r="R1011" s="24"/>
      <c r="S1011" s="24"/>
      <c r="T1011" s="24"/>
      <c r="U1011" s="28"/>
      <c r="X1011" s="26"/>
      <c r="AA1011" s="26"/>
      <c r="AD1011" s="26"/>
      <c r="AG1011" s="28"/>
      <c r="AH1011" s="26"/>
      <c r="AI1011" s="26"/>
      <c r="AL1011" s="25"/>
      <c r="AM1011" s="24"/>
      <c r="AN1011" s="24"/>
      <c r="AO1011" s="25"/>
      <c r="AR1011" s="25"/>
      <c r="AU1011" s="34"/>
      <c r="AX1011" s="34"/>
      <c r="AZ1011" s="24"/>
      <c r="BA1011" s="25"/>
      <c r="BB1011" s="24"/>
      <c r="BC1011" s="24"/>
      <c r="BL1011" s="24"/>
      <c r="BM1011" s="24"/>
      <c r="BN1011" s="24"/>
      <c r="BO1011" s="24"/>
      <c r="BP1011" s="24"/>
      <c r="BQ1011" s="24"/>
      <c r="BR1011" s="24"/>
      <c r="BS1011" s="24"/>
    </row>
    <row r="1012" spans="8:71" s="6" customFormat="1" x14ac:dyDescent="0.2">
      <c r="H1012" s="26"/>
      <c r="R1012" s="24"/>
      <c r="S1012" s="24"/>
      <c r="T1012" s="24"/>
      <c r="U1012" s="28"/>
      <c r="X1012" s="26"/>
      <c r="AA1012" s="26"/>
      <c r="AD1012" s="26"/>
      <c r="AG1012" s="28"/>
      <c r="AH1012" s="26"/>
      <c r="AI1012" s="26"/>
      <c r="AL1012" s="25"/>
      <c r="AM1012" s="24"/>
      <c r="AN1012" s="24"/>
      <c r="AO1012" s="25"/>
      <c r="AR1012" s="25"/>
      <c r="AU1012" s="34"/>
      <c r="AX1012" s="34"/>
      <c r="AZ1012" s="24"/>
      <c r="BA1012" s="25"/>
      <c r="BB1012" s="24"/>
      <c r="BC1012" s="24"/>
      <c r="BL1012" s="24"/>
      <c r="BM1012" s="24"/>
      <c r="BN1012" s="24"/>
      <c r="BO1012" s="24"/>
      <c r="BP1012" s="24"/>
      <c r="BQ1012" s="24"/>
      <c r="BR1012" s="24"/>
      <c r="BS1012" s="24"/>
    </row>
    <row r="1013" spans="8:71" s="6" customFormat="1" x14ac:dyDescent="0.2">
      <c r="H1013" s="26"/>
      <c r="R1013" s="24"/>
      <c r="S1013" s="24"/>
      <c r="T1013" s="24"/>
      <c r="U1013" s="28"/>
      <c r="X1013" s="26"/>
      <c r="AA1013" s="26"/>
      <c r="AD1013" s="26"/>
      <c r="AG1013" s="28"/>
      <c r="AH1013" s="26"/>
      <c r="AI1013" s="26"/>
      <c r="AL1013" s="25"/>
      <c r="AM1013" s="24"/>
      <c r="AN1013" s="24"/>
      <c r="AO1013" s="25"/>
      <c r="AR1013" s="25"/>
      <c r="AU1013" s="34"/>
      <c r="AX1013" s="34"/>
      <c r="AZ1013" s="24"/>
      <c r="BA1013" s="25"/>
      <c r="BB1013" s="24"/>
      <c r="BC1013" s="24"/>
      <c r="BL1013" s="24"/>
      <c r="BM1013" s="24"/>
      <c r="BN1013" s="24"/>
      <c r="BO1013" s="24"/>
      <c r="BP1013" s="24"/>
      <c r="BQ1013" s="24"/>
      <c r="BR1013" s="24"/>
      <c r="BS1013" s="24"/>
    </row>
    <row r="1014" spans="8:71" s="6" customFormat="1" x14ac:dyDescent="0.2">
      <c r="H1014" s="26"/>
      <c r="R1014" s="24"/>
      <c r="S1014" s="24"/>
      <c r="T1014" s="24"/>
      <c r="U1014" s="28"/>
      <c r="X1014" s="26"/>
      <c r="AA1014" s="26"/>
      <c r="AD1014" s="26"/>
      <c r="AG1014" s="28"/>
      <c r="AH1014" s="26"/>
      <c r="AI1014" s="26"/>
      <c r="AL1014" s="25"/>
      <c r="AM1014" s="24"/>
      <c r="AN1014" s="24"/>
      <c r="AO1014" s="25"/>
      <c r="AR1014" s="25"/>
      <c r="AU1014" s="34"/>
      <c r="AX1014" s="34"/>
      <c r="AZ1014" s="24"/>
      <c r="BA1014" s="25"/>
      <c r="BB1014" s="24"/>
      <c r="BC1014" s="24"/>
      <c r="BL1014" s="24"/>
      <c r="BM1014" s="24"/>
      <c r="BN1014" s="24"/>
      <c r="BO1014" s="24"/>
      <c r="BP1014" s="24"/>
      <c r="BQ1014" s="24"/>
      <c r="BR1014" s="24"/>
      <c r="BS1014" s="24"/>
    </row>
    <row r="1015" spans="8:71" s="6" customFormat="1" x14ac:dyDescent="0.2">
      <c r="H1015" s="26"/>
      <c r="R1015" s="24"/>
      <c r="S1015" s="24"/>
      <c r="T1015" s="24"/>
      <c r="U1015" s="28"/>
      <c r="X1015" s="26"/>
      <c r="AA1015" s="26"/>
      <c r="AD1015" s="26"/>
      <c r="AG1015" s="28"/>
      <c r="AH1015" s="26"/>
      <c r="AI1015" s="26"/>
      <c r="AL1015" s="25"/>
      <c r="AM1015" s="24"/>
      <c r="AN1015" s="24"/>
      <c r="AO1015" s="25"/>
      <c r="AR1015" s="25"/>
      <c r="AU1015" s="34"/>
      <c r="AX1015" s="34"/>
      <c r="AZ1015" s="24"/>
      <c r="BA1015" s="25"/>
      <c r="BB1015" s="24"/>
      <c r="BC1015" s="24"/>
      <c r="BL1015" s="24"/>
      <c r="BM1015" s="24"/>
      <c r="BN1015" s="24"/>
      <c r="BO1015" s="24"/>
      <c r="BP1015" s="24"/>
      <c r="BQ1015" s="24"/>
      <c r="BR1015" s="24"/>
      <c r="BS1015" s="24"/>
    </row>
    <row r="1016" spans="8:71" s="6" customFormat="1" x14ac:dyDescent="0.2">
      <c r="H1016" s="26"/>
      <c r="R1016" s="24"/>
      <c r="S1016" s="24"/>
      <c r="T1016" s="24"/>
      <c r="U1016" s="28"/>
      <c r="X1016" s="26"/>
      <c r="AA1016" s="26"/>
      <c r="AD1016" s="26"/>
      <c r="AG1016" s="28"/>
      <c r="AH1016" s="26"/>
      <c r="AI1016" s="26"/>
      <c r="AL1016" s="25"/>
      <c r="AM1016" s="24"/>
      <c r="AN1016" s="24"/>
      <c r="AO1016" s="25"/>
      <c r="AR1016" s="25"/>
      <c r="AU1016" s="34"/>
      <c r="AX1016" s="34"/>
      <c r="AZ1016" s="24"/>
      <c r="BA1016" s="25"/>
      <c r="BB1016" s="24"/>
      <c r="BC1016" s="24"/>
      <c r="BL1016" s="24"/>
      <c r="BM1016" s="24"/>
      <c r="BN1016" s="24"/>
      <c r="BO1016" s="24"/>
      <c r="BP1016" s="24"/>
      <c r="BQ1016" s="24"/>
      <c r="BR1016" s="24"/>
      <c r="BS1016" s="24"/>
    </row>
    <row r="1017" spans="8:71" s="6" customFormat="1" x14ac:dyDescent="0.2">
      <c r="H1017" s="26"/>
      <c r="R1017" s="24"/>
      <c r="S1017" s="24"/>
      <c r="T1017" s="24"/>
      <c r="U1017" s="28"/>
      <c r="X1017" s="26"/>
      <c r="AA1017" s="26"/>
      <c r="AD1017" s="26"/>
      <c r="AG1017" s="28"/>
      <c r="AH1017" s="26"/>
      <c r="AI1017" s="26"/>
      <c r="AL1017" s="25"/>
      <c r="AM1017" s="24"/>
      <c r="AN1017" s="24"/>
      <c r="AO1017" s="25"/>
      <c r="AR1017" s="25"/>
      <c r="AU1017" s="34"/>
      <c r="AX1017" s="34"/>
      <c r="AZ1017" s="24"/>
      <c r="BA1017" s="25"/>
      <c r="BB1017" s="24"/>
      <c r="BC1017" s="24"/>
      <c r="BL1017" s="24"/>
      <c r="BM1017" s="24"/>
      <c r="BN1017" s="24"/>
      <c r="BO1017" s="24"/>
      <c r="BP1017" s="24"/>
      <c r="BQ1017" s="24"/>
      <c r="BR1017" s="24"/>
      <c r="BS1017" s="24"/>
    </row>
    <row r="1018" spans="8:71" s="6" customFormat="1" x14ac:dyDescent="0.2">
      <c r="H1018" s="26"/>
      <c r="R1018" s="24"/>
      <c r="S1018" s="24"/>
      <c r="T1018" s="24"/>
      <c r="U1018" s="28"/>
      <c r="X1018" s="26"/>
      <c r="AA1018" s="26"/>
      <c r="AD1018" s="26"/>
      <c r="AG1018" s="28"/>
      <c r="AH1018" s="26"/>
      <c r="AI1018" s="26"/>
      <c r="AL1018" s="25"/>
      <c r="AM1018" s="24"/>
      <c r="AN1018" s="24"/>
      <c r="AO1018" s="25"/>
      <c r="AR1018" s="25"/>
      <c r="AU1018" s="34"/>
      <c r="AX1018" s="34"/>
      <c r="AZ1018" s="24"/>
      <c r="BA1018" s="25"/>
      <c r="BB1018" s="24"/>
      <c r="BC1018" s="24"/>
      <c r="BL1018" s="24"/>
      <c r="BM1018" s="24"/>
      <c r="BN1018" s="24"/>
      <c r="BO1018" s="24"/>
      <c r="BP1018" s="24"/>
      <c r="BQ1018" s="24"/>
      <c r="BR1018" s="24"/>
      <c r="BS1018" s="24"/>
    </row>
    <row r="1019" spans="8:71" s="6" customFormat="1" x14ac:dyDescent="0.2">
      <c r="H1019" s="26"/>
      <c r="R1019" s="24"/>
      <c r="S1019" s="24"/>
      <c r="T1019" s="24"/>
      <c r="U1019" s="28"/>
      <c r="X1019" s="26"/>
      <c r="AA1019" s="26"/>
      <c r="AD1019" s="26"/>
      <c r="AG1019" s="28"/>
      <c r="AH1019" s="26"/>
      <c r="AI1019" s="26"/>
      <c r="AL1019" s="25"/>
      <c r="AM1019" s="24"/>
      <c r="AN1019" s="24"/>
      <c r="AO1019" s="25"/>
      <c r="AR1019" s="25"/>
      <c r="AU1019" s="34"/>
      <c r="AX1019" s="34"/>
      <c r="AZ1019" s="24"/>
      <c r="BA1019" s="25"/>
      <c r="BB1019" s="24"/>
      <c r="BC1019" s="24"/>
      <c r="BL1019" s="24"/>
      <c r="BM1019" s="24"/>
      <c r="BN1019" s="24"/>
      <c r="BO1019" s="24"/>
      <c r="BP1019" s="24"/>
      <c r="BQ1019" s="24"/>
      <c r="BR1019" s="24"/>
      <c r="BS1019" s="24"/>
    </row>
    <row r="1020" spans="8:71" s="6" customFormat="1" x14ac:dyDescent="0.2">
      <c r="H1020" s="26"/>
      <c r="R1020" s="24"/>
      <c r="S1020" s="24"/>
      <c r="T1020" s="24"/>
      <c r="U1020" s="28"/>
      <c r="X1020" s="26"/>
      <c r="AA1020" s="26"/>
      <c r="AD1020" s="26"/>
      <c r="AG1020" s="28"/>
      <c r="AH1020" s="26"/>
      <c r="AI1020" s="26"/>
      <c r="AL1020" s="25"/>
      <c r="AM1020" s="24"/>
      <c r="AN1020" s="24"/>
      <c r="AO1020" s="25"/>
      <c r="AR1020" s="25"/>
      <c r="AU1020" s="34"/>
      <c r="AX1020" s="34"/>
      <c r="AZ1020" s="24"/>
      <c r="BA1020" s="25"/>
      <c r="BB1020" s="24"/>
      <c r="BC1020" s="24"/>
      <c r="BL1020" s="24"/>
      <c r="BM1020" s="24"/>
      <c r="BN1020" s="24"/>
      <c r="BO1020" s="24"/>
      <c r="BP1020" s="24"/>
      <c r="BQ1020" s="24"/>
      <c r="BR1020" s="24"/>
      <c r="BS1020" s="24"/>
    </row>
    <row r="1021" spans="8:71" s="6" customFormat="1" x14ac:dyDescent="0.2">
      <c r="H1021" s="26"/>
      <c r="R1021" s="24"/>
      <c r="S1021" s="24"/>
      <c r="T1021" s="24"/>
      <c r="U1021" s="28"/>
      <c r="X1021" s="26"/>
      <c r="AA1021" s="26"/>
      <c r="AD1021" s="26"/>
      <c r="AG1021" s="28"/>
      <c r="AH1021" s="26"/>
      <c r="AI1021" s="26"/>
      <c r="AL1021" s="25"/>
      <c r="AM1021" s="24"/>
      <c r="AN1021" s="24"/>
      <c r="AO1021" s="25"/>
      <c r="AR1021" s="25"/>
      <c r="AU1021" s="34"/>
      <c r="AX1021" s="34"/>
      <c r="AZ1021" s="24"/>
      <c r="BA1021" s="25"/>
      <c r="BB1021" s="24"/>
      <c r="BC1021" s="24"/>
      <c r="BL1021" s="24"/>
      <c r="BM1021" s="24"/>
      <c r="BN1021" s="24"/>
      <c r="BO1021" s="24"/>
      <c r="BP1021" s="24"/>
      <c r="BQ1021" s="24"/>
      <c r="BR1021" s="24"/>
      <c r="BS1021" s="24"/>
    </row>
    <row r="1022" spans="8:71" s="6" customFormat="1" x14ac:dyDescent="0.2">
      <c r="H1022" s="26"/>
      <c r="R1022" s="24"/>
      <c r="S1022" s="24"/>
      <c r="T1022" s="24"/>
      <c r="U1022" s="28"/>
      <c r="X1022" s="26"/>
      <c r="AA1022" s="26"/>
      <c r="AD1022" s="26"/>
      <c r="AG1022" s="28"/>
      <c r="AH1022" s="26"/>
      <c r="AI1022" s="26"/>
      <c r="AL1022" s="25"/>
      <c r="AM1022" s="24"/>
      <c r="AN1022" s="24"/>
      <c r="AO1022" s="25"/>
      <c r="AR1022" s="25"/>
      <c r="AU1022" s="34"/>
      <c r="AX1022" s="34"/>
      <c r="AZ1022" s="24"/>
      <c r="BA1022" s="25"/>
      <c r="BB1022" s="24"/>
      <c r="BC1022" s="24"/>
      <c r="BL1022" s="24"/>
      <c r="BM1022" s="24"/>
      <c r="BN1022" s="24"/>
      <c r="BO1022" s="24"/>
      <c r="BP1022" s="24"/>
      <c r="BQ1022" s="24"/>
      <c r="BR1022" s="24"/>
      <c r="BS1022" s="24"/>
    </row>
    <row r="1023" spans="8:71" s="6" customFormat="1" x14ac:dyDescent="0.2">
      <c r="H1023" s="26"/>
      <c r="R1023" s="24"/>
      <c r="S1023" s="24"/>
      <c r="T1023" s="24"/>
      <c r="U1023" s="28"/>
      <c r="X1023" s="26"/>
      <c r="AA1023" s="26"/>
      <c r="AD1023" s="26"/>
      <c r="AG1023" s="28"/>
      <c r="AH1023" s="26"/>
      <c r="AI1023" s="26"/>
      <c r="AL1023" s="25"/>
      <c r="AM1023" s="24"/>
      <c r="AN1023" s="24"/>
      <c r="AO1023" s="25"/>
      <c r="AR1023" s="25"/>
      <c r="AU1023" s="34"/>
      <c r="AX1023" s="34"/>
      <c r="AZ1023" s="24"/>
      <c r="BA1023" s="25"/>
      <c r="BB1023" s="24"/>
      <c r="BC1023" s="24"/>
      <c r="BL1023" s="24"/>
      <c r="BM1023" s="24"/>
      <c r="BN1023" s="24"/>
      <c r="BO1023" s="24"/>
      <c r="BP1023" s="24"/>
      <c r="BQ1023" s="24"/>
      <c r="BR1023" s="24"/>
      <c r="BS1023" s="24"/>
    </row>
    <row r="1024" spans="8:71" s="6" customFormat="1" x14ac:dyDescent="0.2">
      <c r="H1024" s="26"/>
      <c r="R1024" s="24"/>
      <c r="S1024" s="24"/>
      <c r="T1024" s="24"/>
      <c r="U1024" s="28"/>
      <c r="X1024" s="26"/>
      <c r="AA1024" s="26"/>
      <c r="AD1024" s="26"/>
      <c r="AG1024" s="28"/>
      <c r="AH1024" s="26"/>
      <c r="AI1024" s="26"/>
      <c r="AL1024" s="25"/>
      <c r="AM1024" s="24"/>
      <c r="AN1024" s="24"/>
      <c r="AO1024" s="25"/>
      <c r="AR1024" s="25"/>
      <c r="AU1024" s="34"/>
      <c r="AX1024" s="34"/>
      <c r="AZ1024" s="24"/>
      <c r="BA1024" s="25"/>
      <c r="BB1024" s="24"/>
      <c r="BC1024" s="24"/>
      <c r="BL1024" s="24"/>
      <c r="BM1024" s="24"/>
      <c r="BN1024" s="24"/>
      <c r="BO1024" s="24"/>
      <c r="BP1024" s="24"/>
      <c r="BQ1024" s="24"/>
      <c r="BR1024" s="24"/>
      <c r="BS1024" s="24"/>
    </row>
    <row r="1025" spans="8:71" s="6" customFormat="1" x14ac:dyDescent="0.2">
      <c r="H1025" s="26"/>
      <c r="R1025" s="24"/>
      <c r="S1025" s="24"/>
      <c r="T1025" s="24"/>
      <c r="U1025" s="28"/>
      <c r="X1025" s="26"/>
      <c r="AA1025" s="26"/>
      <c r="AD1025" s="26"/>
      <c r="AG1025" s="28"/>
      <c r="AH1025" s="26"/>
      <c r="AI1025" s="26"/>
      <c r="AL1025" s="25"/>
      <c r="AM1025" s="24"/>
      <c r="AN1025" s="24"/>
      <c r="AO1025" s="25"/>
      <c r="AR1025" s="25"/>
      <c r="AU1025" s="34"/>
      <c r="AX1025" s="34"/>
      <c r="AZ1025" s="24"/>
      <c r="BA1025" s="25"/>
      <c r="BB1025" s="24"/>
      <c r="BC1025" s="24"/>
      <c r="BL1025" s="24"/>
      <c r="BM1025" s="24"/>
      <c r="BN1025" s="24"/>
      <c r="BO1025" s="24"/>
      <c r="BP1025" s="24"/>
      <c r="BQ1025" s="24"/>
      <c r="BR1025" s="24"/>
      <c r="BS1025" s="24"/>
    </row>
    <row r="1026" spans="8:71" s="6" customFormat="1" x14ac:dyDescent="0.2">
      <c r="H1026" s="26"/>
      <c r="R1026" s="24"/>
      <c r="S1026" s="24"/>
      <c r="T1026" s="24"/>
      <c r="U1026" s="28"/>
      <c r="X1026" s="26"/>
      <c r="AA1026" s="26"/>
      <c r="AD1026" s="26"/>
      <c r="AG1026" s="28"/>
      <c r="AH1026" s="26"/>
      <c r="AI1026" s="26"/>
      <c r="AL1026" s="25"/>
      <c r="AM1026" s="24"/>
      <c r="AN1026" s="24"/>
      <c r="AO1026" s="25"/>
      <c r="AR1026" s="25"/>
      <c r="AU1026" s="34"/>
      <c r="AX1026" s="34"/>
      <c r="AZ1026" s="24"/>
      <c r="BA1026" s="25"/>
      <c r="BB1026" s="24"/>
      <c r="BC1026" s="24"/>
      <c r="BL1026" s="24"/>
      <c r="BM1026" s="24"/>
      <c r="BN1026" s="24"/>
      <c r="BO1026" s="24"/>
      <c r="BP1026" s="24"/>
      <c r="BQ1026" s="24"/>
      <c r="BR1026" s="24"/>
      <c r="BS1026" s="24"/>
    </row>
    <row r="1027" spans="8:71" s="6" customFormat="1" x14ac:dyDescent="0.2">
      <c r="H1027" s="26"/>
      <c r="R1027" s="24"/>
      <c r="S1027" s="24"/>
      <c r="T1027" s="24"/>
      <c r="U1027" s="28"/>
      <c r="X1027" s="26"/>
      <c r="AA1027" s="26"/>
      <c r="AD1027" s="26"/>
      <c r="AG1027" s="28"/>
      <c r="AH1027" s="26"/>
      <c r="AI1027" s="26"/>
      <c r="AL1027" s="25"/>
      <c r="AM1027" s="24"/>
      <c r="AN1027" s="24"/>
      <c r="AO1027" s="25"/>
      <c r="AR1027" s="25"/>
      <c r="AU1027" s="34"/>
      <c r="AX1027" s="34"/>
      <c r="AZ1027" s="24"/>
      <c r="BA1027" s="25"/>
      <c r="BB1027" s="24"/>
      <c r="BC1027" s="24"/>
      <c r="BL1027" s="24"/>
      <c r="BM1027" s="24"/>
      <c r="BN1027" s="24"/>
      <c r="BO1027" s="24"/>
      <c r="BP1027" s="24"/>
      <c r="BQ1027" s="24"/>
      <c r="BR1027" s="24"/>
      <c r="BS1027" s="24"/>
    </row>
    <row r="1028" spans="8:71" s="6" customFormat="1" x14ac:dyDescent="0.2">
      <c r="H1028" s="26"/>
      <c r="R1028" s="24"/>
      <c r="S1028" s="24"/>
      <c r="T1028" s="24"/>
      <c r="U1028" s="28"/>
      <c r="X1028" s="26"/>
      <c r="AA1028" s="26"/>
      <c r="AD1028" s="26"/>
      <c r="AG1028" s="28"/>
      <c r="AH1028" s="26"/>
      <c r="AI1028" s="26"/>
      <c r="AL1028" s="25"/>
      <c r="AM1028" s="24"/>
      <c r="AN1028" s="24"/>
      <c r="AO1028" s="25"/>
      <c r="AR1028" s="25"/>
      <c r="AU1028" s="34"/>
      <c r="AX1028" s="34"/>
      <c r="AZ1028" s="24"/>
      <c r="BA1028" s="25"/>
      <c r="BB1028" s="24"/>
      <c r="BC1028" s="24"/>
      <c r="BL1028" s="24"/>
      <c r="BM1028" s="24"/>
      <c r="BN1028" s="24"/>
      <c r="BO1028" s="24"/>
      <c r="BP1028" s="24"/>
      <c r="BQ1028" s="24"/>
      <c r="BR1028" s="24"/>
      <c r="BS1028" s="24"/>
    </row>
    <row r="1029" spans="8:71" s="6" customFormat="1" x14ac:dyDescent="0.2">
      <c r="H1029" s="26"/>
      <c r="R1029" s="24"/>
      <c r="S1029" s="24"/>
      <c r="T1029" s="24"/>
      <c r="U1029" s="28"/>
      <c r="X1029" s="26"/>
      <c r="AA1029" s="26"/>
      <c r="AD1029" s="26"/>
      <c r="AG1029" s="28"/>
      <c r="AH1029" s="26"/>
      <c r="AI1029" s="26"/>
      <c r="AL1029" s="25"/>
      <c r="AM1029" s="24"/>
      <c r="AN1029" s="24"/>
      <c r="AO1029" s="25"/>
      <c r="AR1029" s="25"/>
      <c r="AU1029" s="34"/>
      <c r="AX1029" s="34"/>
      <c r="AZ1029" s="24"/>
      <c r="BA1029" s="25"/>
      <c r="BB1029" s="24"/>
      <c r="BC1029" s="24"/>
      <c r="BL1029" s="24"/>
      <c r="BM1029" s="24"/>
      <c r="BN1029" s="24"/>
      <c r="BO1029" s="24"/>
      <c r="BP1029" s="24"/>
      <c r="BQ1029" s="24"/>
      <c r="BR1029" s="24"/>
      <c r="BS1029" s="24"/>
    </row>
    <row r="1030" spans="8:71" s="6" customFormat="1" x14ac:dyDescent="0.2">
      <c r="H1030" s="26"/>
      <c r="R1030" s="24"/>
      <c r="S1030" s="24"/>
      <c r="T1030" s="24"/>
      <c r="U1030" s="28"/>
      <c r="X1030" s="26"/>
      <c r="AA1030" s="26"/>
      <c r="AD1030" s="26"/>
      <c r="AG1030" s="28"/>
      <c r="AH1030" s="26"/>
      <c r="AI1030" s="26"/>
      <c r="AL1030" s="25"/>
      <c r="AM1030" s="24"/>
      <c r="AN1030" s="24"/>
      <c r="AO1030" s="25"/>
      <c r="AR1030" s="25"/>
      <c r="AU1030" s="34"/>
      <c r="AX1030" s="34"/>
      <c r="AZ1030" s="24"/>
      <c r="BA1030" s="25"/>
      <c r="BB1030" s="24"/>
      <c r="BC1030" s="24"/>
      <c r="BL1030" s="24"/>
      <c r="BM1030" s="24"/>
      <c r="BN1030" s="24"/>
      <c r="BO1030" s="24"/>
      <c r="BP1030" s="24"/>
      <c r="BQ1030" s="24"/>
      <c r="BR1030" s="24"/>
      <c r="BS1030" s="24"/>
    </row>
    <row r="1031" spans="8:71" s="6" customFormat="1" x14ac:dyDescent="0.2">
      <c r="H1031" s="26"/>
      <c r="R1031" s="24"/>
      <c r="S1031" s="24"/>
      <c r="T1031" s="24"/>
      <c r="U1031" s="28"/>
      <c r="X1031" s="26"/>
      <c r="AA1031" s="26"/>
      <c r="AD1031" s="26"/>
      <c r="AG1031" s="28"/>
      <c r="AH1031" s="26"/>
      <c r="AI1031" s="26"/>
      <c r="AL1031" s="25"/>
      <c r="AM1031" s="24"/>
      <c r="AN1031" s="24"/>
      <c r="AO1031" s="25"/>
      <c r="AR1031" s="25"/>
      <c r="AU1031" s="34"/>
      <c r="AX1031" s="34"/>
      <c r="AZ1031" s="24"/>
      <c r="BA1031" s="25"/>
      <c r="BB1031" s="24"/>
      <c r="BC1031" s="24"/>
      <c r="BL1031" s="24"/>
      <c r="BM1031" s="24"/>
      <c r="BN1031" s="24"/>
      <c r="BO1031" s="24"/>
      <c r="BP1031" s="24"/>
      <c r="BQ1031" s="24"/>
      <c r="BR1031" s="24"/>
      <c r="BS1031" s="24"/>
    </row>
    <row r="1032" spans="8:71" s="6" customFormat="1" x14ac:dyDescent="0.2">
      <c r="H1032" s="26"/>
      <c r="R1032" s="24"/>
      <c r="S1032" s="24"/>
      <c r="T1032" s="24"/>
      <c r="U1032" s="28"/>
      <c r="X1032" s="26"/>
      <c r="AA1032" s="26"/>
      <c r="AD1032" s="26"/>
      <c r="AG1032" s="28"/>
      <c r="AH1032" s="26"/>
      <c r="AI1032" s="26"/>
      <c r="AL1032" s="25"/>
      <c r="AM1032" s="24"/>
      <c r="AN1032" s="24"/>
      <c r="AO1032" s="25"/>
      <c r="AR1032" s="25"/>
      <c r="AU1032" s="34"/>
      <c r="AX1032" s="34"/>
      <c r="AZ1032" s="24"/>
      <c r="BA1032" s="25"/>
      <c r="BB1032" s="24"/>
      <c r="BC1032" s="24"/>
      <c r="BL1032" s="24"/>
      <c r="BM1032" s="24"/>
      <c r="BN1032" s="24"/>
      <c r="BO1032" s="24"/>
      <c r="BP1032" s="24"/>
      <c r="BQ1032" s="24"/>
      <c r="BR1032" s="24"/>
      <c r="BS1032" s="24"/>
    </row>
    <row r="1033" spans="8:71" s="6" customFormat="1" x14ac:dyDescent="0.2">
      <c r="H1033" s="26"/>
      <c r="R1033" s="24"/>
      <c r="S1033" s="24"/>
      <c r="T1033" s="24"/>
      <c r="U1033" s="28"/>
      <c r="X1033" s="26"/>
      <c r="AA1033" s="26"/>
      <c r="AD1033" s="26"/>
      <c r="AG1033" s="28"/>
      <c r="AH1033" s="26"/>
      <c r="AI1033" s="26"/>
      <c r="AL1033" s="25"/>
      <c r="AM1033" s="24"/>
      <c r="AN1033" s="24"/>
      <c r="AO1033" s="25"/>
      <c r="AR1033" s="25"/>
      <c r="AU1033" s="34"/>
      <c r="AX1033" s="34"/>
      <c r="AZ1033" s="24"/>
      <c r="BA1033" s="25"/>
      <c r="BB1033" s="24"/>
      <c r="BC1033" s="24"/>
      <c r="BL1033" s="24"/>
      <c r="BM1033" s="24"/>
      <c r="BN1033" s="24"/>
      <c r="BO1033" s="24"/>
      <c r="BP1033" s="24"/>
      <c r="BQ1033" s="24"/>
      <c r="BR1033" s="24"/>
      <c r="BS1033" s="24"/>
    </row>
    <row r="1034" spans="8:71" s="6" customFormat="1" x14ac:dyDescent="0.2">
      <c r="H1034" s="26"/>
      <c r="R1034" s="24"/>
      <c r="S1034" s="24"/>
      <c r="T1034" s="24"/>
      <c r="U1034" s="28"/>
      <c r="X1034" s="26"/>
      <c r="AA1034" s="26"/>
      <c r="AD1034" s="26"/>
      <c r="AG1034" s="28"/>
      <c r="AH1034" s="26"/>
      <c r="AI1034" s="26"/>
      <c r="AL1034" s="25"/>
      <c r="AM1034" s="24"/>
      <c r="AN1034" s="24"/>
      <c r="AO1034" s="25"/>
      <c r="AR1034" s="25"/>
      <c r="AU1034" s="34"/>
      <c r="AX1034" s="34"/>
      <c r="AZ1034" s="24"/>
      <c r="BA1034" s="25"/>
      <c r="BB1034" s="24"/>
      <c r="BC1034" s="24"/>
      <c r="BL1034" s="24"/>
      <c r="BM1034" s="24"/>
      <c r="BN1034" s="24"/>
      <c r="BO1034" s="24"/>
      <c r="BP1034" s="24"/>
      <c r="BQ1034" s="24"/>
      <c r="BR1034" s="24"/>
      <c r="BS1034" s="24"/>
    </row>
    <row r="1035" spans="8:71" s="6" customFormat="1" x14ac:dyDescent="0.2">
      <c r="H1035" s="26"/>
      <c r="R1035" s="24"/>
      <c r="S1035" s="24"/>
      <c r="T1035" s="24"/>
      <c r="U1035" s="28"/>
      <c r="X1035" s="26"/>
      <c r="AA1035" s="26"/>
      <c r="AD1035" s="26"/>
      <c r="AG1035" s="28"/>
      <c r="AH1035" s="26"/>
      <c r="AI1035" s="26"/>
      <c r="AL1035" s="25"/>
      <c r="AM1035" s="24"/>
      <c r="AN1035" s="24"/>
      <c r="AO1035" s="25"/>
      <c r="AR1035" s="25"/>
      <c r="AU1035" s="34"/>
      <c r="AX1035" s="34"/>
      <c r="AZ1035" s="24"/>
      <c r="BA1035" s="25"/>
      <c r="BB1035" s="24"/>
      <c r="BC1035" s="24"/>
      <c r="BL1035" s="24"/>
      <c r="BM1035" s="24"/>
      <c r="BN1035" s="24"/>
      <c r="BO1035" s="24"/>
      <c r="BP1035" s="24"/>
      <c r="BQ1035" s="24"/>
      <c r="BR1035" s="24"/>
      <c r="BS1035" s="24"/>
    </row>
    <row r="1036" spans="8:71" s="6" customFormat="1" x14ac:dyDescent="0.2">
      <c r="H1036" s="26"/>
      <c r="R1036" s="24"/>
      <c r="S1036" s="24"/>
      <c r="T1036" s="24"/>
      <c r="U1036" s="28"/>
      <c r="X1036" s="26"/>
      <c r="AA1036" s="26"/>
      <c r="AD1036" s="26"/>
      <c r="AG1036" s="28"/>
      <c r="AH1036" s="26"/>
      <c r="AI1036" s="26"/>
      <c r="AL1036" s="25"/>
      <c r="AM1036" s="24"/>
      <c r="AN1036" s="24"/>
      <c r="AO1036" s="25"/>
      <c r="AR1036" s="25"/>
      <c r="AU1036" s="34"/>
      <c r="AX1036" s="34"/>
      <c r="AZ1036" s="24"/>
      <c r="BA1036" s="25"/>
      <c r="BB1036" s="24"/>
      <c r="BC1036" s="24"/>
      <c r="BL1036" s="24"/>
      <c r="BM1036" s="24"/>
      <c r="BN1036" s="24"/>
      <c r="BO1036" s="24"/>
      <c r="BP1036" s="24"/>
      <c r="BQ1036" s="24"/>
      <c r="BR1036" s="24"/>
      <c r="BS1036" s="24"/>
    </row>
    <row r="1037" spans="8:71" s="6" customFormat="1" x14ac:dyDescent="0.2">
      <c r="H1037" s="26"/>
      <c r="R1037" s="24"/>
      <c r="S1037" s="24"/>
      <c r="T1037" s="24"/>
      <c r="U1037" s="28"/>
      <c r="X1037" s="26"/>
      <c r="AA1037" s="26"/>
      <c r="AD1037" s="26"/>
      <c r="AG1037" s="28"/>
      <c r="AH1037" s="26"/>
      <c r="AI1037" s="26"/>
      <c r="AL1037" s="25"/>
      <c r="AM1037" s="24"/>
      <c r="AN1037" s="24"/>
      <c r="AO1037" s="25"/>
      <c r="AR1037" s="25"/>
      <c r="AU1037" s="34"/>
      <c r="AX1037" s="34"/>
      <c r="AZ1037" s="24"/>
      <c r="BA1037" s="25"/>
      <c r="BB1037" s="24"/>
      <c r="BC1037" s="24"/>
      <c r="BL1037" s="24"/>
      <c r="BM1037" s="24"/>
      <c r="BN1037" s="24"/>
      <c r="BO1037" s="24"/>
      <c r="BP1037" s="24"/>
      <c r="BQ1037" s="24"/>
      <c r="BR1037" s="24"/>
      <c r="BS1037" s="24"/>
    </row>
    <row r="1038" spans="8:71" s="6" customFormat="1" x14ac:dyDescent="0.2">
      <c r="H1038" s="26"/>
      <c r="R1038" s="24"/>
      <c r="S1038" s="24"/>
      <c r="T1038" s="24"/>
      <c r="U1038" s="28"/>
      <c r="X1038" s="26"/>
      <c r="AA1038" s="26"/>
      <c r="AD1038" s="26"/>
      <c r="AG1038" s="28"/>
      <c r="AH1038" s="26"/>
      <c r="AI1038" s="26"/>
      <c r="AL1038" s="25"/>
      <c r="AM1038" s="24"/>
      <c r="AN1038" s="24"/>
      <c r="AO1038" s="25"/>
      <c r="AR1038" s="25"/>
      <c r="AU1038" s="34"/>
      <c r="AX1038" s="34"/>
      <c r="AZ1038" s="24"/>
      <c r="BA1038" s="25"/>
      <c r="BB1038" s="24"/>
      <c r="BC1038" s="24"/>
      <c r="BL1038" s="24"/>
      <c r="BM1038" s="24"/>
      <c r="BN1038" s="24"/>
      <c r="BO1038" s="24"/>
      <c r="BP1038" s="24"/>
      <c r="BQ1038" s="24"/>
      <c r="BR1038" s="24"/>
      <c r="BS1038" s="24"/>
    </row>
    <row r="1039" spans="8:71" s="6" customFormat="1" x14ac:dyDescent="0.2">
      <c r="H1039" s="26"/>
      <c r="R1039" s="24"/>
      <c r="S1039" s="24"/>
      <c r="T1039" s="24"/>
      <c r="U1039" s="28"/>
      <c r="X1039" s="26"/>
      <c r="AA1039" s="26"/>
      <c r="AD1039" s="26"/>
      <c r="AG1039" s="28"/>
      <c r="AH1039" s="26"/>
      <c r="AI1039" s="26"/>
      <c r="AL1039" s="25"/>
      <c r="AM1039" s="24"/>
      <c r="AN1039" s="24"/>
      <c r="AO1039" s="25"/>
      <c r="AR1039" s="25"/>
      <c r="AU1039" s="34"/>
      <c r="AX1039" s="34"/>
      <c r="AZ1039" s="24"/>
      <c r="BA1039" s="25"/>
      <c r="BB1039" s="24"/>
      <c r="BC1039" s="24"/>
      <c r="BL1039" s="24"/>
      <c r="BM1039" s="24"/>
      <c r="BN1039" s="24"/>
      <c r="BO1039" s="24"/>
      <c r="BP1039" s="24"/>
      <c r="BQ1039" s="24"/>
      <c r="BR1039" s="24"/>
      <c r="BS1039" s="24"/>
    </row>
    <row r="1040" spans="8:71" s="6" customFormat="1" x14ac:dyDescent="0.2">
      <c r="H1040" s="26"/>
      <c r="R1040" s="24"/>
      <c r="S1040" s="24"/>
      <c r="T1040" s="24"/>
      <c r="U1040" s="28"/>
      <c r="X1040" s="26"/>
      <c r="AA1040" s="26"/>
      <c r="AD1040" s="26"/>
      <c r="AG1040" s="28"/>
      <c r="AH1040" s="26"/>
      <c r="AI1040" s="26"/>
      <c r="AL1040" s="25"/>
      <c r="AM1040" s="24"/>
      <c r="AN1040" s="24"/>
      <c r="AO1040" s="25"/>
      <c r="AR1040" s="25"/>
      <c r="AU1040" s="34"/>
      <c r="AX1040" s="34"/>
      <c r="AZ1040" s="24"/>
      <c r="BA1040" s="25"/>
      <c r="BB1040" s="24"/>
      <c r="BC1040" s="24"/>
      <c r="BL1040" s="24"/>
      <c r="BM1040" s="24"/>
      <c r="BN1040" s="24"/>
      <c r="BO1040" s="24"/>
      <c r="BP1040" s="24"/>
      <c r="BQ1040" s="24"/>
      <c r="BR1040" s="24"/>
      <c r="BS1040" s="24"/>
    </row>
    <row r="1041" spans="8:71" s="6" customFormat="1" x14ac:dyDescent="0.2">
      <c r="H1041" s="26"/>
      <c r="R1041" s="24"/>
      <c r="S1041" s="24"/>
      <c r="T1041" s="24"/>
      <c r="U1041" s="28"/>
      <c r="X1041" s="26"/>
      <c r="AA1041" s="26"/>
      <c r="AD1041" s="26"/>
      <c r="AG1041" s="28"/>
      <c r="AH1041" s="26"/>
      <c r="AI1041" s="26"/>
      <c r="AL1041" s="25"/>
      <c r="AM1041" s="24"/>
      <c r="AN1041" s="24"/>
      <c r="AO1041" s="25"/>
      <c r="AR1041" s="25"/>
      <c r="AU1041" s="34"/>
      <c r="AX1041" s="34"/>
      <c r="AZ1041" s="24"/>
      <c r="BA1041" s="25"/>
      <c r="BB1041" s="24"/>
      <c r="BC1041" s="24"/>
      <c r="BL1041" s="24"/>
      <c r="BM1041" s="24"/>
      <c r="BN1041" s="24"/>
      <c r="BO1041" s="24"/>
      <c r="BP1041" s="24"/>
      <c r="BQ1041" s="24"/>
      <c r="BR1041" s="24"/>
      <c r="BS1041" s="24"/>
    </row>
    <row r="1042" spans="8:71" s="6" customFormat="1" x14ac:dyDescent="0.2">
      <c r="H1042" s="26"/>
      <c r="R1042" s="24"/>
      <c r="S1042" s="24"/>
      <c r="T1042" s="24"/>
      <c r="U1042" s="28"/>
      <c r="X1042" s="26"/>
      <c r="AA1042" s="26"/>
      <c r="AD1042" s="26"/>
      <c r="AG1042" s="28"/>
      <c r="AH1042" s="26"/>
      <c r="AI1042" s="26"/>
      <c r="AL1042" s="25"/>
      <c r="AM1042" s="24"/>
      <c r="AN1042" s="24"/>
      <c r="AO1042" s="25"/>
      <c r="AR1042" s="25"/>
      <c r="AU1042" s="34"/>
      <c r="AX1042" s="34"/>
      <c r="AZ1042" s="24"/>
      <c r="BA1042" s="25"/>
      <c r="BB1042" s="24"/>
      <c r="BC1042" s="24"/>
      <c r="BL1042" s="24"/>
      <c r="BM1042" s="24"/>
      <c r="BN1042" s="24"/>
      <c r="BO1042" s="24"/>
      <c r="BP1042" s="24"/>
      <c r="BQ1042" s="24"/>
      <c r="BR1042" s="24"/>
      <c r="BS1042" s="24"/>
    </row>
    <row r="1043" spans="8:71" s="6" customFormat="1" x14ac:dyDescent="0.2">
      <c r="H1043" s="26"/>
      <c r="R1043" s="24"/>
      <c r="S1043" s="24"/>
      <c r="T1043" s="24"/>
      <c r="U1043" s="28"/>
      <c r="X1043" s="26"/>
      <c r="AA1043" s="26"/>
      <c r="AD1043" s="26"/>
      <c r="AG1043" s="28"/>
      <c r="AH1043" s="26"/>
      <c r="AI1043" s="26"/>
      <c r="AL1043" s="25"/>
      <c r="AM1043" s="24"/>
      <c r="AN1043" s="24"/>
      <c r="AO1043" s="25"/>
      <c r="AR1043" s="25"/>
      <c r="AU1043" s="34"/>
      <c r="AX1043" s="34"/>
      <c r="AZ1043" s="24"/>
      <c r="BA1043" s="25"/>
      <c r="BB1043" s="24"/>
      <c r="BC1043" s="24"/>
      <c r="BL1043" s="24"/>
      <c r="BM1043" s="24"/>
      <c r="BN1043" s="24"/>
      <c r="BO1043" s="24"/>
      <c r="BP1043" s="24"/>
      <c r="BQ1043" s="24"/>
      <c r="BR1043" s="24"/>
      <c r="BS1043" s="24"/>
    </row>
    <row r="1044" spans="8:71" s="6" customFormat="1" x14ac:dyDescent="0.2">
      <c r="H1044" s="26"/>
      <c r="R1044" s="24"/>
      <c r="S1044" s="24"/>
      <c r="T1044" s="24"/>
      <c r="U1044" s="28"/>
      <c r="X1044" s="26"/>
      <c r="AA1044" s="26"/>
      <c r="AD1044" s="26"/>
      <c r="AG1044" s="28"/>
      <c r="AH1044" s="26"/>
      <c r="AI1044" s="26"/>
      <c r="AL1044" s="25"/>
      <c r="AM1044" s="24"/>
      <c r="AN1044" s="24"/>
      <c r="AO1044" s="25"/>
      <c r="AR1044" s="25"/>
      <c r="AU1044" s="34"/>
      <c r="AX1044" s="34"/>
      <c r="AZ1044" s="24"/>
      <c r="BA1044" s="25"/>
      <c r="BB1044" s="24"/>
      <c r="BC1044" s="24"/>
      <c r="BL1044" s="24"/>
      <c r="BM1044" s="24"/>
      <c r="BN1044" s="24"/>
      <c r="BO1044" s="24"/>
      <c r="BP1044" s="24"/>
      <c r="BQ1044" s="24"/>
      <c r="BR1044" s="24"/>
      <c r="BS1044" s="24"/>
    </row>
    <row r="1045" spans="8:71" s="6" customFormat="1" x14ac:dyDescent="0.2">
      <c r="H1045" s="26"/>
      <c r="R1045" s="24"/>
      <c r="S1045" s="24"/>
      <c r="T1045" s="24"/>
      <c r="U1045" s="28"/>
      <c r="X1045" s="26"/>
      <c r="AA1045" s="26"/>
      <c r="AD1045" s="26"/>
      <c r="AG1045" s="28"/>
      <c r="AH1045" s="26"/>
      <c r="AI1045" s="26"/>
      <c r="AL1045" s="25"/>
      <c r="AM1045" s="24"/>
      <c r="AN1045" s="24"/>
      <c r="AO1045" s="25"/>
      <c r="AR1045" s="25"/>
      <c r="AU1045" s="34"/>
      <c r="AX1045" s="34"/>
      <c r="AZ1045" s="24"/>
      <c r="BA1045" s="25"/>
      <c r="BB1045" s="24"/>
      <c r="BC1045" s="24"/>
      <c r="BL1045" s="24"/>
      <c r="BM1045" s="24"/>
      <c r="BN1045" s="24"/>
      <c r="BO1045" s="24"/>
      <c r="BP1045" s="24"/>
      <c r="BQ1045" s="24"/>
      <c r="BR1045" s="24"/>
      <c r="BS1045" s="24"/>
    </row>
    <row r="1046" spans="8:71" s="6" customFormat="1" x14ac:dyDescent="0.2">
      <c r="H1046" s="26"/>
      <c r="R1046" s="24"/>
      <c r="S1046" s="24"/>
      <c r="T1046" s="24"/>
      <c r="U1046" s="28"/>
      <c r="X1046" s="26"/>
      <c r="AA1046" s="26"/>
      <c r="AD1046" s="26"/>
      <c r="AG1046" s="28"/>
      <c r="AH1046" s="26"/>
      <c r="AI1046" s="26"/>
      <c r="AL1046" s="25"/>
      <c r="AM1046" s="24"/>
      <c r="AN1046" s="24"/>
      <c r="AO1046" s="25"/>
      <c r="AR1046" s="25"/>
      <c r="AU1046" s="34"/>
      <c r="AX1046" s="34"/>
      <c r="AZ1046" s="24"/>
      <c r="BA1046" s="25"/>
      <c r="BB1046" s="24"/>
      <c r="BC1046" s="24"/>
      <c r="BL1046" s="24"/>
      <c r="BM1046" s="24"/>
      <c r="BN1046" s="24"/>
      <c r="BO1046" s="24"/>
      <c r="BP1046" s="24"/>
      <c r="BQ1046" s="24"/>
      <c r="BR1046" s="24"/>
      <c r="BS1046" s="24"/>
    </row>
    <row r="1047" spans="8:71" s="6" customFormat="1" x14ac:dyDescent="0.2">
      <c r="H1047" s="26"/>
      <c r="R1047" s="24"/>
      <c r="S1047" s="24"/>
      <c r="T1047" s="24"/>
      <c r="U1047" s="28"/>
      <c r="X1047" s="26"/>
      <c r="AA1047" s="26"/>
      <c r="AD1047" s="26"/>
      <c r="AG1047" s="28"/>
      <c r="AH1047" s="26"/>
      <c r="AI1047" s="26"/>
      <c r="AL1047" s="25"/>
      <c r="AM1047" s="24"/>
      <c r="AN1047" s="24"/>
      <c r="AO1047" s="25"/>
      <c r="AR1047" s="25"/>
      <c r="AU1047" s="34"/>
      <c r="AX1047" s="34"/>
      <c r="AZ1047" s="24"/>
      <c r="BA1047" s="25"/>
      <c r="BB1047" s="24"/>
      <c r="BC1047" s="24"/>
      <c r="BL1047" s="24"/>
      <c r="BM1047" s="24"/>
      <c r="BN1047" s="24"/>
      <c r="BO1047" s="24"/>
      <c r="BP1047" s="24"/>
      <c r="BQ1047" s="24"/>
      <c r="BR1047" s="24"/>
      <c r="BS1047" s="24"/>
    </row>
    <row r="1048" spans="8:71" s="6" customFormat="1" x14ac:dyDescent="0.2">
      <c r="H1048" s="26"/>
      <c r="R1048" s="24"/>
      <c r="S1048" s="24"/>
      <c r="T1048" s="24"/>
      <c r="U1048" s="28"/>
      <c r="X1048" s="26"/>
      <c r="AA1048" s="26"/>
      <c r="AD1048" s="26"/>
      <c r="AG1048" s="28"/>
      <c r="AH1048" s="26"/>
      <c r="AI1048" s="26"/>
      <c r="AL1048" s="25"/>
      <c r="AM1048" s="24"/>
      <c r="AN1048" s="24"/>
      <c r="AO1048" s="25"/>
      <c r="AR1048" s="25"/>
      <c r="AU1048" s="34"/>
      <c r="AX1048" s="34"/>
      <c r="AZ1048" s="24"/>
      <c r="BA1048" s="25"/>
      <c r="BB1048" s="24"/>
      <c r="BC1048" s="24"/>
      <c r="BL1048" s="24"/>
      <c r="BM1048" s="24"/>
      <c r="BN1048" s="24"/>
      <c r="BO1048" s="24"/>
      <c r="BP1048" s="24"/>
      <c r="BQ1048" s="24"/>
      <c r="BR1048" s="24"/>
      <c r="BS1048" s="24"/>
    </row>
    <row r="1049" spans="8:71" s="6" customFormat="1" x14ac:dyDescent="0.2">
      <c r="H1049" s="26"/>
      <c r="R1049" s="24"/>
      <c r="S1049" s="24"/>
      <c r="T1049" s="24"/>
      <c r="U1049" s="28"/>
      <c r="X1049" s="26"/>
      <c r="AA1049" s="26"/>
      <c r="AD1049" s="26"/>
      <c r="AG1049" s="28"/>
      <c r="AH1049" s="26"/>
      <c r="AI1049" s="26"/>
      <c r="AL1049" s="25"/>
      <c r="AM1049" s="24"/>
      <c r="AN1049" s="24"/>
      <c r="AO1049" s="25"/>
      <c r="AR1049" s="25"/>
      <c r="AU1049" s="34"/>
      <c r="AX1049" s="34"/>
      <c r="AZ1049" s="24"/>
      <c r="BA1049" s="25"/>
      <c r="BB1049" s="24"/>
      <c r="BC1049" s="24"/>
      <c r="BL1049" s="24"/>
      <c r="BM1049" s="24"/>
      <c r="BN1049" s="24"/>
      <c r="BO1049" s="24"/>
      <c r="BP1049" s="24"/>
      <c r="BQ1049" s="24"/>
      <c r="BR1049" s="24"/>
      <c r="BS1049" s="24"/>
    </row>
    <row r="1050" spans="8:71" s="6" customFormat="1" x14ac:dyDescent="0.2">
      <c r="H1050" s="26"/>
      <c r="R1050" s="24"/>
      <c r="S1050" s="24"/>
      <c r="T1050" s="24"/>
      <c r="U1050" s="28"/>
      <c r="X1050" s="26"/>
      <c r="AA1050" s="26"/>
      <c r="AD1050" s="26"/>
      <c r="AG1050" s="28"/>
      <c r="AH1050" s="26"/>
      <c r="AI1050" s="26"/>
      <c r="AL1050" s="25"/>
      <c r="AM1050" s="24"/>
      <c r="AN1050" s="24"/>
      <c r="AO1050" s="25"/>
      <c r="AR1050" s="25"/>
      <c r="AU1050" s="34"/>
      <c r="AX1050" s="34"/>
      <c r="AZ1050" s="24"/>
      <c r="BA1050" s="25"/>
      <c r="BB1050" s="24"/>
      <c r="BC1050" s="24"/>
      <c r="BL1050" s="24"/>
      <c r="BM1050" s="24"/>
      <c r="BN1050" s="24"/>
      <c r="BO1050" s="24"/>
      <c r="BP1050" s="24"/>
      <c r="BQ1050" s="24"/>
      <c r="BR1050" s="24"/>
      <c r="BS1050" s="24"/>
    </row>
    <row r="1051" spans="8:71" s="6" customFormat="1" x14ac:dyDescent="0.2">
      <c r="H1051" s="26"/>
      <c r="R1051" s="24"/>
      <c r="S1051" s="24"/>
      <c r="T1051" s="24"/>
      <c r="U1051" s="28"/>
      <c r="X1051" s="26"/>
      <c r="AA1051" s="26"/>
      <c r="AD1051" s="26"/>
      <c r="AG1051" s="28"/>
      <c r="AH1051" s="26"/>
      <c r="AI1051" s="26"/>
      <c r="AL1051" s="25"/>
      <c r="AM1051" s="24"/>
      <c r="AN1051" s="24"/>
      <c r="AO1051" s="25"/>
      <c r="AR1051" s="25"/>
      <c r="AU1051" s="34"/>
      <c r="AX1051" s="34"/>
      <c r="AZ1051" s="24"/>
      <c r="BA1051" s="25"/>
      <c r="BB1051" s="24"/>
      <c r="BC1051" s="24"/>
      <c r="BL1051" s="24"/>
      <c r="BM1051" s="24"/>
      <c r="BN1051" s="24"/>
      <c r="BO1051" s="24"/>
      <c r="BP1051" s="24"/>
      <c r="BQ1051" s="24"/>
      <c r="BR1051" s="24"/>
      <c r="BS1051" s="24"/>
    </row>
    <row r="1052" spans="8:71" s="6" customFormat="1" x14ac:dyDescent="0.2">
      <c r="H1052" s="26"/>
      <c r="R1052" s="24"/>
      <c r="S1052" s="24"/>
      <c r="T1052" s="24"/>
      <c r="U1052" s="28"/>
      <c r="X1052" s="26"/>
      <c r="AA1052" s="26"/>
      <c r="AD1052" s="26"/>
      <c r="AG1052" s="28"/>
      <c r="AH1052" s="26"/>
      <c r="AI1052" s="26"/>
      <c r="AL1052" s="25"/>
      <c r="AM1052" s="24"/>
      <c r="AN1052" s="24"/>
      <c r="AO1052" s="25"/>
      <c r="AR1052" s="25"/>
      <c r="AU1052" s="34"/>
      <c r="AX1052" s="34"/>
      <c r="AZ1052" s="24"/>
      <c r="BA1052" s="25"/>
      <c r="BB1052" s="24"/>
      <c r="BC1052" s="24"/>
      <c r="BL1052" s="24"/>
      <c r="BM1052" s="24"/>
      <c r="BN1052" s="24"/>
      <c r="BO1052" s="24"/>
      <c r="BP1052" s="24"/>
      <c r="BQ1052" s="24"/>
      <c r="BR1052" s="24"/>
      <c r="BS1052" s="24"/>
    </row>
    <row r="1053" spans="8:71" s="6" customFormat="1" x14ac:dyDescent="0.2">
      <c r="H1053" s="26"/>
      <c r="R1053" s="24"/>
      <c r="S1053" s="24"/>
      <c r="T1053" s="24"/>
      <c r="U1053" s="28"/>
      <c r="X1053" s="26"/>
      <c r="AA1053" s="26"/>
      <c r="AD1053" s="26"/>
      <c r="AG1053" s="28"/>
      <c r="AH1053" s="26"/>
      <c r="AI1053" s="26"/>
      <c r="AL1053" s="25"/>
      <c r="AM1053" s="24"/>
      <c r="AN1053" s="24"/>
      <c r="AO1053" s="25"/>
      <c r="AR1053" s="25"/>
      <c r="AU1053" s="34"/>
      <c r="AX1053" s="34"/>
      <c r="AZ1053" s="24"/>
      <c r="BA1053" s="25"/>
      <c r="BB1053" s="24"/>
      <c r="BC1053" s="24"/>
      <c r="BL1053" s="24"/>
      <c r="BM1053" s="24"/>
      <c r="BN1053" s="24"/>
      <c r="BO1053" s="24"/>
      <c r="BP1053" s="24"/>
      <c r="BQ1053" s="24"/>
      <c r="BR1053" s="24"/>
      <c r="BS1053" s="24"/>
    </row>
    <row r="1054" spans="8:71" s="6" customFormat="1" x14ac:dyDescent="0.2">
      <c r="H1054" s="26"/>
      <c r="R1054" s="24"/>
      <c r="S1054" s="24"/>
      <c r="T1054" s="24"/>
      <c r="U1054" s="28"/>
      <c r="X1054" s="26"/>
      <c r="AA1054" s="26"/>
      <c r="AD1054" s="26"/>
      <c r="AG1054" s="28"/>
      <c r="AH1054" s="26"/>
      <c r="AI1054" s="26"/>
      <c r="AL1054" s="25"/>
      <c r="AM1054" s="24"/>
      <c r="AN1054" s="24"/>
      <c r="AO1054" s="25"/>
      <c r="AR1054" s="25"/>
      <c r="AU1054" s="34"/>
      <c r="AX1054" s="34"/>
      <c r="AZ1054" s="24"/>
      <c r="BA1054" s="25"/>
      <c r="BB1054" s="24"/>
      <c r="BC1054" s="24"/>
      <c r="BL1054" s="24"/>
      <c r="BM1054" s="24"/>
      <c r="BN1054" s="24"/>
      <c r="BO1054" s="24"/>
      <c r="BP1054" s="24"/>
      <c r="BQ1054" s="24"/>
      <c r="BR1054" s="24"/>
      <c r="BS1054" s="24"/>
    </row>
    <row r="1055" spans="8:71" s="6" customFormat="1" x14ac:dyDescent="0.2">
      <c r="H1055" s="26"/>
      <c r="R1055" s="24"/>
      <c r="S1055" s="24"/>
      <c r="T1055" s="24"/>
      <c r="U1055" s="28"/>
      <c r="X1055" s="26"/>
      <c r="AA1055" s="26"/>
      <c r="AD1055" s="26"/>
      <c r="AG1055" s="28"/>
      <c r="AH1055" s="26"/>
      <c r="AI1055" s="26"/>
      <c r="AL1055" s="25"/>
      <c r="AM1055" s="24"/>
      <c r="AN1055" s="24"/>
      <c r="AO1055" s="25"/>
      <c r="AR1055" s="25"/>
      <c r="AU1055" s="34"/>
      <c r="AX1055" s="34"/>
      <c r="AZ1055" s="24"/>
      <c r="BA1055" s="25"/>
      <c r="BB1055" s="24"/>
      <c r="BC1055" s="24"/>
      <c r="BL1055" s="24"/>
      <c r="BM1055" s="24"/>
      <c r="BN1055" s="24"/>
      <c r="BO1055" s="24"/>
      <c r="BP1055" s="24"/>
      <c r="BQ1055" s="24"/>
      <c r="BR1055" s="24"/>
      <c r="BS1055" s="24"/>
    </row>
    <row r="1056" spans="8:71" s="6" customFormat="1" x14ac:dyDescent="0.2">
      <c r="H1056" s="26"/>
      <c r="R1056" s="24"/>
      <c r="S1056" s="24"/>
      <c r="T1056" s="24"/>
      <c r="U1056" s="28"/>
      <c r="X1056" s="26"/>
      <c r="AA1056" s="26"/>
      <c r="AD1056" s="26"/>
      <c r="AG1056" s="28"/>
      <c r="AH1056" s="26"/>
      <c r="AI1056" s="26"/>
      <c r="AL1056" s="25"/>
      <c r="AM1056" s="24"/>
      <c r="AN1056" s="24"/>
      <c r="AO1056" s="25"/>
      <c r="AR1056" s="25"/>
      <c r="AU1056" s="34"/>
      <c r="AX1056" s="34"/>
      <c r="AZ1056" s="24"/>
      <c r="BA1056" s="25"/>
      <c r="BB1056" s="24"/>
      <c r="BC1056" s="24"/>
      <c r="BL1056" s="24"/>
      <c r="BM1056" s="24"/>
      <c r="BN1056" s="24"/>
      <c r="BO1056" s="24"/>
      <c r="BP1056" s="24"/>
      <c r="BQ1056" s="24"/>
      <c r="BR1056" s="24"/>
      <c r="BS1056" s="24"/>
    </row>
    <row r="1057" spans="8:71" s="6" customFormat="1" x14ac:dyDescent="0.2">
      <c r="H1057" s="26"/>
      <c r="R1057" s="24"/>
      <c r="S1057" s="24"/>
      <c r="T1057" s="24"/>
      <c r="U1057" s="28"/>
      <c r="X1057" s="26"/>
      <c r="AA1057" s="26"/>
      <c r="AD1057" s="26"/>
      <c r="AG1057" s="28"/>
      <c r="AH1057" s="26"/>
      <c r="AI1057" s="26"/>
      <c r="AL1057" s="25"/>
      <c r="AM1057" s="24"/>
      <c r="AN1057" s="24"/>
      <c r="AO1057" s="25"/>
      <c r="AR1057" s="25"/>
      <c r="AU1057" s="34"/>
      <c r="AX1057" s="34"/>
      <c r="AZ1057" s="24"/>
      <c r="BA1057" s="25"/>
      <c r="BB1057" s="24"/>
      <c r="BC1057" s="24"/>
      <c r="BL1057" s="24"/>
      <c r="BM1057" s="24"/>
      <c r="BN1057" s="24"/>
      <c r="BO1057" s="24"/>
      <c r="BP1057" s="24"/>
      <c r="BQ1057" s="24"/>
      <c r="BR1057" s="24"/>
      <c r="BS1057" s="24"/>
    </row>
    <row r="1058" spans="8:71" s="6" customFormat="1" x14ac:dyDescent="0.2">
      <c r="H1058" s="26"/>
      <c r="R1058" s="24"/>
      <c r="S1058" s="24"/>
      <c r="T1058" s="24"/>
      <c r="U1058" s="28"/>
      <c r="X1058" s="26"/>
      <c r="AA1058" s="26"/>
      <c r="AD1058" s="26"/>
      <c r="AG1058" s="28"/>
      <c r="AH1058" s="26"/>
      <c r="AI1058" s="26"/>
      <c r="AL1058" s="25"/>
      <c r="AM1058" s="24"/>
      <c r="AN1058" s="24"/>
      <c r="AO1058" s="25"/>
      <c r="AR1058" s="25"/>
      <c r="AU1058" s="34"/>
      <c r="AX1058" s="34"/>
      <c r="AZ1058" s="24"/>
      <c r="BA1058" s="25"/>
      <c r="BB1058" s="24"/>
      <c r="BC1058" s="24"/>
      <c r="BL1058" s="24"/>
      <c r="BM1058" s="24"/>
      <c r="BN1058" s="24"/>
      <c r="BO1058" s="24"/>
      <c r="BP1058" s="24"/>
      <c r="BQ1058" s="24"/>
      <c r="BR1058" s="24"/>
      <c r="BS1058" s="24"/>
    </row>
    <row r="1059" spans="8:71" s="6" customFormat="1" x14ac:dyDescent="0.2">
      <c r="H1059" s="26"/>
      <c r="R1059" s="24"/>
      <c r="S1059" s="24"/>
      <c r="T1059" s="24"/>
      <c r="U1059" s="28"/>
      <c r="X1059" s="26"/>
      <c r="AA1059" s="26"/>
      <c r="AD1059" s="26"/>
      <c r="AG1059" s="28"/>
      <c r="AH1059" s="26"/>
      <c r="AI1059" s="26"/>
      <c r="AL1059" s="25"/>
      <c r="AM1059" s="24"/>
      <c r="AN1059" s="24"/>
      <c r="AO1059" s="25"/>
      <c r="AR1059" s="25"/>
      <c r="AU1059" s="34"/>
      <c r="AX1059" s="34"/>
      <c r="AZ1059" s="24"/>
      <c r="BA1059" s="25"/>
      <c r="BB1059" s="24"/>
      <c r="BC1059" s="24"/>
      <c r="BL1059" s="24"/>
      <c r="BM1059" s="24"/>
      <c r="BN1059" s="24"/>
      <c r="BO1059" s="24"/>
      <c r="BP1059" s="24"/>
      <c r="BQ1059" s="24"/>
      <c r="BR1059" s="24"/>
      <c r="BS1059" s="24"/>
    </row>
    <row r="1060" spans="8:71" s="6" customFormat="1" x14ac:dyDescent="0.2">
      <c r="H1060" s="26"/>
      <c r="R1060" s="24"/>
      <c r="S1060" s="24"/>
      <c r="T1060" s="24"/>
      <c r="U1060" s="28"/>
      <c r="X1060" s="26"/>
      <c r="AA1060" s="26"/>
      <c r="AD1060" s="26"/>
      <c r="AG1060" s="28"/>
      <c r="AH1060" s="26"/>
      <c r="AI1060" s="26"/>
      <c r="AL1060" s="25"/>
      <c r="AM1060" s="24"/>
      <c r="AN1060" s="24"/>
      <c r="AO1060" s="25"/>
      <c r="AR1060" s="25"/>
      <c r="AU1060" s="34"/>
      <c r="AX1060" s="34"/>
      <c r="AZ1060" s="24"/>
      <c r="BA1060" s="25"/>
      <c r="BB1060" s="24"/>
      <c r="BC1060" s="24"/>
      <c r="BL1060" s="24"/>
      <c r="BM1060" s="24"/>
      <c r="BN1060" s="24"/>
      <c r="BO1060" s="24"/>
      <c r="BP1060" s="24"/>
      <c r="BQ1060" s="24"/>
      <c r="BR1060" s="24"/>
      <c r="BS1060" s="24"/>
    </row>
    <row r="1061" spans="8:71" s="6" customFormat="1" x14ac:dyDescent="0.2">
      <c r="H1061" s="26"/>
      <c r="R1061" s="24"/>
      <c r="S1061" s="24"/>
      <c r="T1061" s="24"/>
      <c r="U1061" s="28"/>
      <c r="X1061" s="26"/>
      <c r="AA1061" s="26"/>
      <c r="AD1061" s="26"/>
      <c r="AG1061" s="28"/>
      <c r="AH1061" s="26"/>
      <c r="AI1061" s="26"/>
      <c r="AL1061" s="25"/>
      <c r="AM1061" s="24"/>
      <c r="AN1061" s="24"/>
      <c r="AO1061" s="25"/>
      <c r="AR1061" s="25"/>
      <c r="AU1061" s="34"/>
      <c r="AX1061" s="34"/>
      <c r="AZ1061" s="24"/>
      <c r="BA1061" s="25"/>
      <c r="BB1061" s="24"/>
      <c r="BC1061" s="24"/>
      <c r="BL1061" s="24"/>
      <c r="BM1061" s="24"/>
      <c r="BN1061" s="24"/>
      <c r="BO1061" s="24"/>
      <c r="BP1061" s="24"/>
      <c r="BQ1061" s="24"/>
      <c r="BR1061" s="24"/>
      <c r="BS1061" s="24"/>
    </row>
    <row r="1062" spans="8:71" s="6" customFormat="1" x14ac:dyDescent="0.2">
      <c r="H1062" s="26"/>
      <c r="R1062" s="24"/>
      <c r="S1062" s="24"/>
      <c r="T1062" s="24"/>
      <c r="U1062" s="28"/>
      <c r="X1062" s="26"/>
      <c r="AA1062" s="26"/>
      <c r="AD1062" s="26"/>
      <c r="AG1062" s="28"/>
      <c r="AH1062" s="26"/>
      <c r="AI1062" s="26"/>
      <c r="AL1062" s="25"/>
      <c r="AM1062" s="24"/>
      <c r="AN1062" s="24"/>
      <c r="AO1062" s="25"/>
      <c r="AR1062" s="25"/>
      <c r="AU1062" s="34"/>
      <c r="AX1062" s="34"/>
      <c r="AZ1062" s="24"/>
      <c r="BA1062" s="25"/>
      <c r="BB1062" s="24"/>
      <c r="BC1062" s="24"/>
      <c r="BL1062" s="24"/>
      <c r="BM1062" s="24"/>
      <c r="BN1062" s="24"/>
      <c r="BO1062" s="24"/>
      <c r="BP1062" s="24"/>
      <c r="BQ1062" s="24"/>
      <c r="BR1062" s="24"/>
      <c r="BS1062" s="24"/>
    </row>
    <row r="1063" spans="8:71" s="6" customFormat="1" x14ac:dyDescent="0.2">
      <c r="H1063" s="26"/>
      <c r="R1063" s="24"/>
      <c r="S1063" s="24"/>
      <c r="T1063" s="24"/>
      <c r="U1063" s="28"/>
      <c r="X1063" s="26"/>
      <c r="AA1063" s="26"/>
      <c r="AD1063" s="26"/>
      <c r="AG1063" s="28"/>
      <c r="AH1063" s="26"/>
      <c r="AI1063" s="26"/>
      <c r="AL1063" s="25"/>
      <c r="AM1063" s="24"/>
      <c r="AN1063" s="24"/>
      <c r="AO1063" s="25"/>
      <c r="AR1063" s="25"/>
      <c r="AU1063" s="34"/>
      <c r="AX1063" s="34"/>
      <c r="AZ1063" s="24"/>
      <c r="BA1063" s="25"/>
      <c r="BB1063" s="24"/>
      <c r="BC1063" s="24"/>
      <c r="BL1063" s="24"/>
      <c r="BM1063" s="24"/>
      <c r="BN1063" s="24"/>
      <c r="BO1063" s="24"/>
      <c r="BP1063" s="24"/>
      <c r="BQ1063" s="24"/>
      <c r="BR1063" s="24"/>
      <c r="BS1063" s="24"/>
    </row>
    <row r="1064" spans="8:71" s="6" customFormat="1" x14ac:dyDescent="0.2">
      <c r="H1064" s="26"/>
      <c r="R1064" s="24"/>
      <c r="S1064" s="24"/>
      <c r="T1064" s="24"/>
      <c r="U1064" s="28"/>
      <c r="X1064" s="26"/>
      <c r="AA1064" s="26"/>
      <c r="AD1064" s="26"/>
      <c r="AG1064" s="28"/>
      <c r="AH1064" s="26"/>
      <c r="AI1064" s="26"/>
      <c r="AL1064" s="25"/>
      <c r="AM1064" s="24"/>
      <c r="AN1064" s="24"/>
      <c r="AO1064" s="25"/>
      <c r="AR1064" s="25"/>
      <c r="AU1064" s="34"/>
      <c r="AX1064" s="34"/>
      <c r="AZ1064" s="24"/>
      <c r="BA1064" s="25"/>
      <c r="BB1064" s="24"/>
      <c r="BC1064" s="24"/>
      <c r="BL1064" s="24"/>
      <c r="BM1064" s="24"/>
      <c r="BN1064" s="24"/>
      <c r="BO1064" s="24"/>
      <c r="BP1064" s="24"/>
      <c r="BQ1064" s="24"/>
      <c r="BR1064" s="24"/>
      <c r="BS1064" s="24"/>
    </row>
    <row r="1065" spans="8:71" s="6" customFormat="1" x14ac:dyDescent="0.2">
      <c r="H1065" s="26"/>
      <c r="R1065" s="24"/>
      <c r="S1065" s="24"/>
      <c r="T1065" s="24"/>
      <c r="U1065" s="28"/>
      <c r="X1065" s="26"/>
      <c r="AA1065" s="26"/>
      <c r="AD1065" s="26"/>
      <c r="AG1065" s="28"/>
      <c r="AH1065" s="26"/>
      <c r="AI1065" s="26"/>
      <c r="AL1065" s="25"/>
      <c r="AM1065" s="24"/>
      <c r="AN1065" s="24"/>
      <c r="AO1065" s="25"/>
      <c r="AR1065" s="25"/>
      <c r="AU1065" s="34"/>
      <c r="AX1065" s="34"/>
      <c r="AZ1065" s="24"/>
      <c r="BA1065" s="25"/>
      <c r="BB1065" s="24"/>
      <c r="BC1065" s="24"/>
      <c r="BL1065" s="24"/>
      <c r="BM1065" s="24"/>
      <c r="BN1065" s="24"/>
      <c r="BO1065" s="24"/>
      <c r="BP1065" s="24"/>
      <c r="BQ1065" s="24"/>
      <c r="BR1065" s="24"/>
      <c r="BS1065" s="24"/>
    </row>
    <row r="1066" spans="8:71" s="6" customFormat="1" x14ac:dyDescent="0.2">
      <c r="H1066" s="26"/>
      <c r="R1066" s="24"/>
      <c r="S1066" s="24"/>
      <c r="T1066" s="24"/>
      <c r="U1066" s="28"/>
      <c r="X1066" s="26"/>
      <c r="AA1066" s="26"/>
      <c r="AD1066" s="26"/>
      <c r="AG1066" s="28"/>
      <c r="AH1066" s="26"/>
      <c r="AI1066" s="26"/>
      <c r="AL1066" s="25"/>
      <c r="AM1066" s="24"/>
      <c r="AN1066" s="24"/>
      <c r="AO1066" s="25"/>
      <c r="AR1066" s="25"/>
      <c r="AU1066" s="34"/>
      <c r="AX1066" s="34"/>
      <c r="AZ1066" s="24"/>
      <c r="BA1066" s="25"/>
      <c r="BB1066" s="24"/>
      <c r="BC1066" s="24"/>
      <c r="BL1066" s="24"/>
      <c r="BM1066" s="24"/>
      <c r="BN1066" s="24"/>
      <c r="BO1066" s="24"/>
      <c r="BP1066" s="24"/>
      <c r="BQ1066" s="24"/>
      <c r="BR1066" s="24"/>
      <c r="BS1066" s="24"/>
    </row>
    <row r="1067" spans="8:71" s="6" customFormat="1" x14ac:dyDescent="0.2">
      <c r="H1067" s="26"/>
      <c r="R1067" s="24"/>
      <c r="S1067" s="24"/>
      <c r="T1067" s="24"/>
      <c r="U1067" s="28"/>
      <c r="X1067" s="26"/>
      <c r="AA1067" s="26"/>
      <c r="AD1067" s="26"/>
      <c r="AG1067" s="28"/>
      <c r="AH1067" s="26"/>
      <c r="AI1067" s="26"/>
      <c r="AL1067" s="25"/>
      <c r="AM1067" s="24"/>
      <c r="AN1067" s="24"/>
      <c r="AO1067" s="25"/>
      <c r="AR1067" s="25"/>
      <c r="AU1067" s="34"/>
      <c r="AX1067" s="34"/>
      <c r="AZ1067" s="24"/>
      <c r="BA1067" s="25"/>
      <c r="BB1067" s="24"/>
      <c r="BC1067" s="24"/>
      <c r="BL1067" s="24"/>
      <c r="BM1067" s="24"/>
      <c r="BN1067" s="24"/>
      <c r="BO1067" s="24"/>
      <c r="BP1067" s="24"/>
      <c r="BQ1067" s="24"/>
      <c r="BR1067" s="24"/>
      <c r="BS1067" s="24"/>
    </row>
    <row r="1068" spans="8:71" s="6" customFormat="1" x14ac:dyDescent="0.2">
      <c r="H1068" s="26"/>
      <c r="R1068" s="24"/>
      <c r="S1068" s="24"/>
      <c r="T1068" s="24"/>
      <c r="U1068" s="28"/>
      <c r="X1068" s="26"/>
      <c r="AA1068" s="26"/>
      <c r="AD1068" s="26"/>
      <c r="AG1068" s="28"/>
      <c r="AH1068" s="26"/>
      <c r="AI1068" s="26"/>
      <c r="AL1068" s="25"/>
      <c r="AM1068" s="24"/>
      <c r="AN1068" s="24"/>
      <c r="AO1068" s="25"/>
      <c r="AR1068" s="25"/>
      <c r="AU1068" s="34"/>
      <c r="AX1068" s="34"/>
      <c r="AZ1068" s="24"/>
      <c r="BA1068" s="25"/>
      <c r="BB1068" s="24"/>
      <c r="BC1068" s="24"/>
      <c r="BL1068" s="24"/>
      <c r="BM1068" s="24"/>
      <c r="BN1068" s="24"/>
      <c r="BO1068" s="24"/>
      <c r="BP1068" s="24"/>
      <c r="BQ1068" s="24"/>
      <c r="BR1068" s="24"/>
      <c r="BS1068" s="24"/>
    </row>
    <row r="1069" spans="8:71" s="6" customFormat="1" x14ac:dyDescent="0.2">
      <c r="H1069" s="26"/>
      <c r="R1069" s="24"/>
      <c r="S1069" s="24"/>
      <c r="T1069" s="24"/>
      <c r="U1069" s="28"/>
      <c r="X1069" s="26"/>
      <c r="AA1069" s="26"/>
      <c r="AD1069" s="26"/>
      <c r="AG1069" s="28"/>
      <c r="AH1069" s="26"/>
      <c r="AI1069" s="26"/>
      <c r="AL1069" s="25"/>
      <c r="AM1069" s="24"/>
      <c r="AN1069" s="24"/>
      <c r="AO1069" s="25"/>
      <c r="AR1069" s="25"/>
      <c r="AU1069" s="34"/>
      <c r="AX1069" s="34"/>
      <c r="AZ1069" s="24"/>
      <c r="BA1069" s="25"/>
      <c r="BB1069" s="24"/>
      <c r="BC1069" s="24"/>
      <c r="BL1069" s="24"/>
      <c r="BM1069" s="24"/>
      <c r="BN1069" s="24"/>
      <c r="BO1069" s="24"/>
      <c r="BP1069" s="24"/>
      <c r="BQ1069" s="24"/>
      <c r="BR1069" s="24"/>
      <c r="BS1069" s="24"/>
    </row>
    <row r="1070" spans="8:71" s="6" customFormat="1" x14ac:dyDescent="0.2">
      <c r="H1070" s="26"/>
      <c r="R1070" s="24"/>
      <c r="S1070" s="24"/>
      <c r="T1070" s="24"/>
      <c r="U1070" s="28"/>
      <c r="X1070" s="26"/>
      <c r="AA1070" s="26"/>
      <c r="AD1070" s="26"/>
      <c r="AG1070" s="28"/>
      <c r="AH1070" s="26"/>
      <c r="AI1070" s="26"/>
      <c r="AL1070" s="25"/>
      <c r="AM1070" s="24"/>
      <c r="AN1070" s="24"/>
      <c r="AO1070" s="25"/>
      <c r="AR1070" s="25"/>
      <c r="AU1070" s="34"/>
      <c r="AX1070" s="34"/>
      <c r="AZ1070" s="24"/>
      <c r="BA1070" s="25"/>
      <c r="BB1070" s="24"/>
      <c r="BC1070" s="24"/>
      <c r="BL1070" s="24"/>
      <c r="BM1070" s="24"/>
      <c r="BN1070" s="24"/>
      <c r="BO1070" s="24"/>
      <c r="BP1070" s="24"/>
      <c r="BQ1070" s="24"/>
      <c r="BR1070" s="24"/>
      <c r="BS1070" s="24"/>
    </row>
    <row r="1071" spans="8:71" s="6" customFormat="1" x14ac:dyDescent="0.2">
      <c r="H1071" s="26"/>
      <c r="R1071" s="24"/>
      <c r="S1071" s="24"/>
      <c r="T1071" s="24"/>
      <c r="U1071" s="28"/>
      <c r="X1071" s="26"/>
      <c r="AA1071" s="26"/>
      <c r="AD1071" s="26"/>
      <c r="AG1071" s="28"/>
      <c r="AH1071" s="26"/>
      <c r="AI1071" s="26"/>
      <c r="AL1071" s="25"/>
      <c r="AM1071" s="24"/>
      <c r="AN1071" s="24"/>
      <c r="AO1071" s="25"/>
      <c r="AR1071" s="25"/>
      <c r="AU1071" s="34"/>
      <c r="AX1071" s="34"/>
      <c r="AZ1071" s="24"/>
      <c r="BA1071" s="25"/>
      <c r="BB1071" s="24"/>
      <c r="BC1071" s="24"/>
      <c r="BL1071" s="24"/>
      <c r="BM1071" s="24"/>
      <c r="BN1071" s="24"/>
      <c r="BO1071" s="24"/>
      <c r="BP1071" s="24"/>
      <c r="BQ1071" s="24"/>
      <c r="BR1071" s="24"/>
      <c r="BS1071" s="24"/>
    </row>
    <row r="1072" spans="8:71" s="6" customFormat="1" x14ac:dyDescent="0.2">
      <c r="H1072" s="26"/>
      <c r="R1072" s="24"/>
      <c r="S1072" s="24"/>
      <c r="T1072" s="24"/>
      <c r="U1072" s="28"/>
      <c r="X1072" s="26"/>
      <c r="AA1072" s="26"/>
      <c r="AD1072" s="26"/>
      <c r="AG1072" s="28"/>
      <c r="AH1072" s="26"/>
      <c r="AI1072" s="26"/>
      <c r="AL1072" s="25"/>
      <c r="AM1072" s="24"/>
      <c r="AN1072" s="24"/>
      <c r="AO1072" s="25"/>
      <c r="AR1072" s="25"/>
      <c r="AU1072" s="34"/>
      <c r="AX1072" s="34"/>
      <c r="AZ1072" s="24"/>
      <c r="BA1072" s="25"/>
      <c r="BB1072" s="24"/>
      <c r="BC1072" s="24"/>
      <c r="BL1072" s="24"/>
      <c r="BM1072" s="24"/>
      <c r="BN1072" s="24"/>
      <c r="BO1072" s="24"/>
      <c r="BP1072" s="24"/>
      <c r="BQ1072" s="24"/>
      <c r="BR1072" s="24"/>
      <c r="BS1072" s="24"/>
    </row>
    <row r="1073" spans="8:71" s="6" customFormat="1" x14ac:dyDescent="0.2">
      <c r="H1073" s="26"/>
      <c r="R1073" s="24"/>
      <c r="S1073" s="24"/>
      <c r="T1073" s="24"/>
      <c r="U1073" s="28"/>
      <c r="X1073" s="26"/>
      <c r="AA1073" s="26"/>
      <c r="AD1073" s="26"/>
      <c r="AG1073" s="28"/>
      <c r="AH1073" s="26"/>
      <c r="AI1073" s="26"/>
      <c r="AL1073" s="25"/>
      <c r="AM1073" s="24"/>
      <c r="AN1073" s="24"/>
      <c r="AO1073" s="25"/>
      <c r="AR1073" s="25"/>
      <c r="AU1073" s="34"/>
      <c r="AX1073" s="34"/>
      <c r="AZ1073" s="24"/>
      <c r="BA1073" s="25"/>
      <c r="BB1073" s="24"/>
      <c r="BC1073" s="24"/>
      <c r="BL1073" s="24"/>
      <c r="BM1073" s="24"/>
      <c r="BN1073" s="24"/>
      <c r="BO1073" s="24"/>
      <c r="BP1073" s="24"/>
      <c r="BQ1073" s="24"/>
      <c r="BR1073" s="24"/>
      <c r="BS1073" s="24"/>
    </row>
    <row r="1074" spans="8:71" s="6" customFormat="1" x14ac:dyDescent="0.2">
      <c r="H1074" s="26"/>
      <c r="R1074" s="24"/>
      <c r="S1074" s="24"/>
      <c r="T1074" s="24"/>
      <c r="U1074" s="28"/>
      <c r="X1074" s="26"/>
      <c r="AA1074" s="26"/>
      <c r="AD1074" s="26"/>
      <c r="AG1074" s="28"/>
      <c r="AH1074" s="26"/>
      <c r="AI1074" s="26"/>
      <c r="AL1074" s="25"/>
      <c r="AM1074" s="24"/>
      <c r="AN1074" s="24"/>
      <c r="AO1074" s="25"/>
      <c r="AR1074" s="25"/>
      <c r="AU1074" s="34"/>
      <c r="AX1074" s="34"/>
      <c r="AZ1074" s="24"/>
      <c r="BA1074" s="25"/>
      <c r="BB1074" s="24"/>
      <c r="BC1074" s="24"/>
      <c r="BL1074" s="24"/>
      <c r="BM1074" s="24"/>
      <c r="BN1074" s="24"/>
      <c r="BO1074" s="24"/>
      <c r="BP1074" s="24"/>
      <c r="BQ1074" s="24"/>
      <c r="BR1074" s="24"/>
      <c r="BS1074" s="24"/>
    </row>
    <row r="1075" spans="8:71" s="6" customFormat="1" x14ac:dyDescent="0.2">
      <c r="H1075" s="26"/>
      <c r="R1075" s="24"/>
      <c r="S1075" s="24"/>
      <c r="T1075" s="24"/>
      <c r="U1075" s="28"/>
      <c r="X1075" s="26"/>
      <c r="AA1075" s="26"/>
      <c r="AD1075" s="26"/>
      <c r="AG1075" s="28"/>
      <c r="AH1075" s="26"/>
      <c r="AI1075" s="26"/>
      <c r="AL1075" s="25"/>
      <c r="AM1075" s="24"/>
      <c r="AN1075" s="24"/>
      <c r="AO1075" s="25"/>
      <c r="AR1075" s="25"/>
      <c r="AU1075" s="34"/>
      <c r="AX1075" s="34"/>
      <c r="AZ1075" s="24"/>
      <c r="BA1075" s="25"/>
      <c r="BB1075" s="24"/>
      <c r="BC1075" s="24"/>
      <c r="BL1075" s="24"/>
      <c r="BM1075" s="24"/>
      <c r="BN1075" s="24"/>
      <c r="BO1075" s="24"/>
      <c r="BP1075" s="24"/>
      <c r="BQ1075" s="24"/>
      <c r="BR1075" s="24"/>
      <c r="BS1075" s="24"/>
    </row>
    <row r="1076" spans="8:71" s="6" customFormat="1" x14ac:dyDescent="0.2">
      <c r="H1076" s="26"/>
      <c r="R1076" s="24"/>
      <c r="S1076" s="24"/>
      <c r="T1076" s="24"/>
      <c r="U1076" s="28"/>
      <c r="X1076" s="26"/>
      <c r="AA1076" s="26"/>
      <c r="AD1076" s="26"/>
      <c r="AG1076" s="28"/>
      <c r="AH1076" s="26"/>
      <c r="AI1076" s="26"/>
      <c r="AL1076" s="25"/>
      <c r="AM1076" s="24"/>
      <c r="AN1076" s="24"/>
      <c r="AO1076" s="25"/>
      <c r="AR1076" s="25"/>
      <c r="AU1076" s="34"/>
      <c r="AX1076" s="34"/>
      <c r="AZ1076" s="24"/>
      <c r="BA1076" s="25"/>
      <c r="BB1076" s="24"/>
      <c r="BC1076" s="24"/>
      <c r="BL1076" s="24"/>
      <c r="BM1076" s="24"/>
      <c r="BN1076" s="24"/>
      <c r="BO1076" s="24"/>
      <c r="BP1076" s="24"/>
      <c r="BQ1076" s="24"/>
      <c r="BR1076" s="24"/>
      <c r="BS1076" s="24"/>
    </row>
    <row r="1077" spans="8:71" s="6" customFormat="1" x14ac:dyDescent="0.2">
      <c r="H1077" s="26"/>
      <c r="R1077" s="24"/>
      <c r="S1077" s="24"/>
      <c r="T1077" s="24"/>
      <c r="U1077" s="28"/>
      <c r="X1077" s="26"/>
      <c r="AA1077" s="26"/>
      <c r="AD1077" s="26"/>
      <c r="AG1077" s="28"/>
      <c r="AH1077" s="26"/>
      <c r="AI1077" s="26"/>
      <c r="AL1077" s="25"/>
      <c r="AM1077" s="24"/>
      <c r="AN1077" s="24"/>
      <c r="AO1077" s="25"/>
      <c r="AR1077" s="25"/>
      <c r="AU1077" s="34"/>
      <c r="AX1077" s="34"/>
      <c r="AZ1077" s="24"/>
      <c r="BA1077" s="25"/>
      <c r="BB1077" s="24"/>
      <c r="BC1077" s="24"/>
      <c r="BL1077" s="24"/>
      <c r="BM1077" s="24"/>
      <c r="BN1077" s="24"/>
      <c r="BO1077" s="24"/>
      <c r="BP1077" s="24"/>
      <c r="BQ1077" s="24"/>
      <c r="BR1077" s="24"/>
      <c r="BS1077" s="24"/>
    </row>
    <row r="1078" spans="8:71" s="6" customFormat="1" x14ac:dyDescent="0.2">
      <c r="H1078" s="26"/>
      <c r="R1078" s="24"/>
      <c r="S1078" s="24"/>
      <c r="T1078" s="24"/>
      <c r="U1078" s="28"/>
      <c r="X1078" s="26"/>
      <c r="AA1078" s="26"/>
      <c r="AD1078" s="26"/>
      <c r="AG1078" s="28"/>
      <c r="AH1078" s="26"/>
      <c r="AI1078" s="26"/>
      <c r="AL1078" s="25"/>
      <c r="AM1078" s="24"/>
      <c r="AN1078" s="24"/>
      <c r="AO1078" s="25"/>
      <c r="AR1078" s="25"/>
      <c r="AU1078" s="34"/>
      <c r="AX1078" s="34"/>
      <c r="AZ1078" s="24"/>
      <c r="BA1078" s="25"/>
      <c r="BB1078" s="24"/>
      <c r="BC1078" s="24"/>
      <c r="BL1078" s="24"/>
      <c r="BM1078" s="24"/>
      <c r="BN1078" s="24"/>
      <c r="BO1078" s="24"/>
      <c r="BP1078" s="24"/>
      <c r="BQ1078" s="24"/>
      <c r="BR1078" s="24"/>
      <c r="BS1078" s="24"/>
    </row>
    <row r="1079" spans="8:71" s="6" customFormat="1" x14ac:dyDescent="0.2">
      <c r="H1079" s="26"/>
      <c r="R1079" s="24"/>
      <c r="S1079" s="24"/>
      <c r="T1079" s="24"/>
      <c r="U1079" s="28"/>
      <c r="X1079" s="26"/>
      <c r="AA1079" s="26"/>
      <c r="AD1079" s="26"/>
      <c r="AG1079" s="28"/>
      <c r="AH1079" s="26"/>
      <c r="AI1079" s="26"/>
      <c r="AL1079" s="25"/>
      <c r="AM1079" s="24"/>
      <c r="AN1079" s="24"/>
      <c r="AO1079" s="25"/>
      <c r="AR1079" s="25"/>
      <c r="AU1079" s="34"/>
      <c r="AX1079" s="34"/>
      <c r="AZ1079" s="24"/>
      <c r="BA1079" s="25"/>
      <c r="BB1079" s="24"/>
      <c r="BC1079" s="24"/>
      <c r="BL1079" s="24"/>
      <c r="BM1079" s="24"/>
      <c r="BN1079" s="24"/>
      <c r="BO1079" s="24"/>
      <c r="BP1079" s="24"/>
      <c r="BQ1079" s="24"/>
      <c r="BR1079" s="24"/>
      <c r="BS1079" s="24"/>
    </row>
    <row r="1080" spans="8:71" s="6" customFormat="1" x14ac:dyDescent="0.2">
      <c r="H1080" s="26"/>
      <c r="R1080" s="24"/>
      <c r="S1080" s="24"/>
      <c r="T1080" s="24"/>
      <c r="U1080" s="28"/>
      <c r="X1080" s="26"/>
      <c r="AA1080" s="26"/>
      <c r="AD1080" s="26"/>
      <c r="AG1080" s="28"/>
      <c r="AH1080" s="26"/>
      <c r="AI1080" s="26"/>
      <c r="AL1080" s="25"/>
      <c r="AM1080" s="24"/>
      <c r="AN1080" s="24"/>
      <c r="AO1080" s="25"/>
      <c r="AR1080" s="25"/>
      <c r="AU1080" s="34"/>
      <c r="AX1080" s="34"/>
      <c r="AZ1080" s="24"/>
      <c r="BA1080" s="25"/>
      <c r="BB1080" s="24"/>
      <c r="BC1080" s="24"/>
      <c r="BL1080" s="24"/>
      <c r="BM1080" s="24"/>
      <c r="BN1080" s="24"/>
      <c r="BO1080" s="24"/>
      <c r="BP1080" s="24"/>
      <c r="BQ1080" s="24"/>
      <c r="BR1080" s="24"/>
      <c r="BS1080" s="24"/>
    </row>
    <row r="1081" spans="8:71" s="6" customFormat="1" x14ac:dyDescent="0.2">
      <c r="H1081" s="26"/>
      <c r="R1081" s="24"/>
      <c r="S1081" s="24"/>
      <c r="T1081" s="24"/>
      <c r="U1081" s="28"/>
      <c r="X1081" s="26"/>
      <c r="AA1081" s="26"/>
      <c r="AD1081" s="26"/>
      <c r="AG1081" s="28"/>
      <c r="AH1081" s="26"/>
      <c r="AI1081" s="26"/>
      <c r="AL1081" s="25"/>
      <c r="AM1081" s="24"/>
      <c r="AN1081" s="24"/>
      <c r="AO1081" s="25"/>
      <c r="AR1081" s="25"/>
      <c r="AU1081" s="34"/>
      <c r="AX1081" s="34"/>
      <c r="AZ1081" s="24"/>
      <c r="BA1081" s="25"/>
      <c r="BB1081" s="24"/>
      <c r="BC1081" s="24"/>
      <c r="BL1081" s="24"/>
      <c r="BM1081" s="24"/>
      <c r="BN1081" s="24"/>
      <c r="BO1081" s="24"/>
      <c r="BP1081" s="24"/>
      <c r="BQ1081" s="24"/>
      <c r="BR1081" s="24"/>
      <c r="BS1081" s="24"/>
    </row>
    <row r="1082" spans="8:71" s="6" customFormat="1" x14ac:dyDescent="0.2">
      <c r="H1082" s="26"/>
      <c r="R1082" s="24"/>
      <c r="S1082" s="24"/>
      <c r="T1082" s="24"/>
      <c r="U1082" s="28"/>
      <c r="X1082" s="26"/>
      <c r="AA1082" s="26"/>
      <c r="AD1082" s="26"/>
      <c r="AG1082" s="28"/>
      <c r="AH1082" s="26"/>
      <c r="AI1082" s="26"/>
      <c r="AL1082" s="25"/>
      <c r="AM1082" s="24"/>
      <c r="AN1082" s="24"/>
      <c r="AO1082" s="25"/>
      <c r="AR1082" s="25"/>
      <c r="AU1082" s="34"/>
      <c r="AX1082" s="34"/>
      <c r="AZ1082" s="24"/>
      <c r="BA1082" s="25"/>
      <c r="BB1082" s="24"/>
      <c r="BC1082" s="24"/>
      <c r="BL1082" s="24"/>
      <c r="BM1082" s="24"/>
      <c r="BN1082" s="24"/>
      <c r="BO1082" s="24"/>
      <c r="BP1082" s="24"/>
      <c r="BQ1082" s="24"/>
      <c r="BR1082" s="24"/>
      <c r="BS1082" s="24"/>
    </row>
    <row r="1083" spans="8:71" s="6" customFormat="1" x14ac:dyDescent="0.2">
      <c r="H1083" s="26"/>
      <c r="R1083" s="24"/>
      <c r="S1083" s="24"/>
      <c r="T1083" s="24"/>
      <c r="U1083" s="28"/>
      <c r="X1083" s="26"/>
      <c r="AA1083" s="26"/>
      <c r="AD1083" s="26"/>
      <c r="AG1083" s="28"/>
      <c r="AH1083" s="26"/>
      <c r="AI1083" s="26"/>
      <c r="AL1083" s="25"/>
      <c r="AM1083" s="24"/>
      <c r="AN1083" s="24"/>
      <c r="AO1083" s="25"/>
      <c r="AR1083" s="25"/>
      <c r="AU1083" s="34"/>
      <c r="AX1083" s="34"/>
      <c r="AZ1083" s="24"/>
      <c r="BA1083" s="25"/>
      <c r="BB1083" s="24"/>
      <c r="BC1083" s="24"/>
      <c r="BL1083" s="24"/>
      <c r="BM1083" s="24"/>
      <c r="BN1083" s="24"/>
      <c r="BO1083" s="24"/>
      <c r="BP1083" s="24"/>
      <c r="BQ1083" s="24"/>
      <c r="BR1083" s="24"/>
      <c r="BS1083" s="24"/>
    </row>
    <row r="1084" spans="8:71" s="6" customFormat="1" x14ac:dyDescent="0.2">
      <c r="H1084" s="26"/>
      <c r="R1084" s="24"/>
      <c r="S1084" s="24"/>
      <c r="T1084" s="24"/>
      <c r="U1084" s="28"/>
      <c r="X1084" s="26"/>
      <c r="AA1084" s="26"/>
      <c r="AD1084" s="26"/>
      <c r="AG1084" s="28"/>
      <c r="AH1084" s="26"/>
      <c r="AI1084" s="26"/>
      <c r="AL1084" s="25"/>
      <c r="AM1084" s="24"/>
      <c r="AN1084" s="24"/>
      <c r="AO1084" s="25"/>
      <c r="AR1084" s="25"/>
      <c r="AU1084" s="34"/>
      <c r="AX1084" s="34"/>
      <c r="AZ1084" s="24"/>
      <c r="BA1084" s="25"/>
      <c r="BB1084" s="24"/>
      <c r="BC1084" s="24"/>
      <c r="BL1084" s="24"/>
      <c r="BM1084" s="24"/>
      <c r="BN1084" s="24"/>
      <c r="BO1084" s="24"/>
      <c r="BP1084" s="24"/>
      <c r="BQ1084" s="24"/>
      <c r="BR1084" s="24"/>
      <c r="BS1084" s="24"/>
    </row>
    <row r="1085" spans="8:71" s="6" customFormat="1" x14ac:dyDescent="0.2">
      <c r="H1085" s="26"/>
      <c r="R1085" s="24"/>
      <c r="S1085" s="24"/>
      <c r="T1085" s="24"/>
      <c r="U1085" s="28"/>
      <c r="X1085" s="26"/>
      <c r="AA1085" s="26"/>
      <c r="AD1085" s="26"/>
      <c r="AG1085" s="28"/>
      <c r="AH1085" s="26"/>
      <c r="AI1085" s="26"/>
      <c r="AL1085" s="25"/>
      <c r="AM1085" s="24"/>
      <c r="AN1085" s="24"/>
      <c r="AO1085" s="25"/>
      <c r="AR1085" s="25"/>
      <c r="AU1085" s="34"/>
      <c r="AX1085" s="34"/>
      <c r="AZ1085" s="24"/>
      <c r="BA1085" s="25"/>
      <c r="BB1085" s="24"/>
      <c r="BC1085" s="24"/>
      <c r="BL1085" s="24"/>
      <c r="BM1085" s="24"/>
      <c r="BN1085" s="24"/>
      <c r="BO1085" s="24"/>
      <c r="BP1085" s="24"/>
      <c r="BQ1085" s="24"/>
      <c r="BR1085" s="24"/>
      <c r="BS1085" s="24"/>
    </row>
    <row r="1086" spans="8:71" s="6" customFormat="1" x14ac:dyDescent="0.2">
      <c r="H1086" s="26"/>
      <c r="R1086" s="24"/>
      <c r="S1086" s="24"/>
      <c r="T1086" s="24"/>
      <c r="U1086" s="28"/>
      <c r="X1086" s="26"/>
      <c r="AA1086" s="26"/>
      <c r="AD1086" s="26"/>
      <c r="AG1086" s="28"/>
      <c r="AH1086" s="26"/>
      <c r="AI1086" s="26"/>
      <c r="AL1086" s="25"/>
      <c r="AM1086" s="24"/>
      <c r="AN1086" s="24"/>
      <c r="AO1086" s="25"/>
      <c r="AR1086" s="25"/>
      <c r="AU1086" s="34"/>
      <c r="AX1086" s="34"/>
      <c r="AZ1086" s="24"/>
      <c r="BA1086" s="25"/>
      <c r="BB1086" s="24"/>
      <c r="BC1086" s="24"/>
      <c r="BL1086" s="24"/>
      <c r="BM1086" s="24"/>
      <c r="BN1086" s="24"/>
      <c r="BO1086" s="24"/>
      <c r="BP1086" s="24"/>
      <c r="BQ1086" s="24"/>
      <c r="BR1086" s="24"/>
      <c r="BS1086" s="24"/>
    </row>
    <row r="1087" spans="8:71" s="6" customFormat="1" x14ac:dyDescent="0.2">
      <c r="H1087" s="26"/>
      <c r="R1087" s="24"/>
      <c r="S1087" s="24"/>
      <c r="T1087" s="24"/>
      <c r="U1087" s="28"/>
      <c r="X1087" s="26"/>
      <c r="AA1087" s="26"/>
      <c r="AD1087" s="26"/>
      <c r="AG1087" s="28"/>
      <c r="AH1087" s="26"/>
      <c r="AI1087" s="26"/>
      <c r="AL1087" s="25"/>
      <c r="AM1087" s="24"/>
      <c r="AN1087" s="24"/>
      <c r="AO1087" s="25"/>
      <c r="AR1087" s="25"/>
      <c r="AU1087" s="34"/>
      <c r="AX1087" s="34"/>
      <c r="AZ1087" s="24"/>
      <c r="BA1087" s="25"/>
      <c r="BB1087" s="24"/>
      <c r="BC1087" s="24"/>
      <c r="BL1087" s="24"/>
      <c r="BM1087" s="24"/>
      <c r="BN1087" s="24"/>
      <c r="BO1087" s="24"/>
      <c r="BP1087" s="24"/>
      <c r="BQ1087" s="24"/>
      <c r="BR1087" s="24"/>
      <c r="BS1087" s="24"/>
    </row>
    <row r="1088" spans="8:71" s="6" customFormat="1" x14ac:dyDescent="0.2">
      <c r="H1088" s="26"/>
      <c r="R1088" s="24"/>
      <c r="S1088" s="24"/>
      <c r="T1088" s="24"/>
      <c r="U1088" s="28"/>
      <c r="X1088" s="26"/>
      <c r="AA1088" s="26"/>
      <c r="AD1088" s="26"/>
      <c r="AG1088" s="28"/>
      <c r="AH1088" s="26"/>
      <c r="AI1088" s="26"/>
      <c r="AL1088" s="25"/>
      <c r="AM1088" s="24"/>
      <c r="AN1088" s="24"/>
      <c r="AO1088" s="25"/>
      <c r="AR1088" s="25"/>
      <c r="AU1088" s="34"/>
      <c r="AX1088" s="34"/>
      <c r="AZ1088" s="24"/>
      <c r="BA1088" s="25"/>
      <c r="BB1088" s="24"/>
      <c r="BC1088" s="24"/>
      <c r="BL1088" s="24"/>
      <c r="BM1088" s="24"/>
      <c r="BN1088" s="24"/>
      <c r="BO1088" s="24"/>
      <c r="BP1088" s="24"/>
      <c r="BQ1088" s="24"/>
      <c r="BR1088" s="24"/>
      <c r="BS1088" s="24"/>
    </row>
    <row r="1089" spans="8:71" s="6" customFormat="1" x14ac:dyDescent="0.2">
      <c r="H1089" s="26"/>
      <c r="R1089" s="24"/>
      <c r="S1089" s="24"/>
      <c r="T1089" s="24"/>
      <c r="U1089" s="28"/>
      <c r="X1089" s="26"/>
      <c r="AA1089" s="26"/>
      <c r="AD1089" s="26"/>
      <c r="AG1089" s="28"/>
      <c r="AH1089" s="26"/>
      <c r="AI1089" s="26"/>
      <c r="AL1089" s="25"/>
      <c r="AM1089" s="24"/>
      <c r="AN1089" s="24"/>
      <c r="AO1089" s="25"/>
      <c r="AR1089" s="25"/>
      <c r="AU1089" s="34"/>
      <c r="AX1089" s="34"/>
      <c r="AZ1089" s="24"/>
      <c r="BA1089" s="25"/>
      <c r="BB1089" s="24"/>
      <c r="BC1089" s="24"/>
      <c r="BL1089" s="24"/>
      <c r="BM1089" s="24"/>
      <c r="BN1089" s="24"/>
      <c r="BO1089" s="24"/>
      <c r="BP1089" s="24"/>
      <c r="BQ1089" s="24"/>
      <c r="BR1089" s="24"/>
      <c r="BS1089" s="24"/>
    </row>
    <row r="1090" spans="8:71" s="6" customFormat="1" x14ac:dyDescent="0.2">
      <c r="H1090" s="26"/>
      <c r="R1090" s="24"/>
      <c r="S1090" s="24"/>
      <c r="T1090" s="24"/>
      <c r="U1090" s="28"/>
      <c r="X1090" s="26"/>
      <c r="AA1090" s="26"/>
      <c r="AD1090" s="26"/>
      <c r="AG1090" s="28"/>
      <c r="AH1090" s="26"/>
      <c r="AI1090" s="26"/>
      <c r="AL1090" s="25"/>
      <c r="AM1090" s="24"/>
      <c r="AN1090" s="24"/>
      <c r="AO1090" s="25"/>
      <c r="AR1090" s="25"/>
      <c r="AU1090" s="34"/>
      <c r="AX1090" s="34"/>
      <c r="AZ1090" s="24"/>
      <c r="BA1090" s="25"/>
      <c r="BB1090" s="24"/>
      <c r="BC1090" s="24"/>
      <c r="BL1090" s="24"/>
      <c r="BM1090" s="24"/>
      <c r="BN1090" s="24"/>
      <c r="BO1090" s="24"/>
      <c r="BP1090" s="24"/>
      <c r="BQ1090" s="24"/>
      <c r="BR1090" s="24"/>
      <c r="BS1090" s="24"/>
    </row>
    <row r="1091" spans="8:71" s="6" customFormat="1" x14ac:dyDescent="0.2">
      <c r="H1091" s="26"/>
      <c r="R1091" s="24"/>
      <c r="S1091" s="24"/>
      <c r="T1091" s="24"/>
      <c r="U1091" s="28"/>
      <c r="X1091" s="26"/>
      <c r="AA1091" s="26"/>
      <c r="AD1091" s="26"/>
      <c r="AG1091" s="28"/>
      <c r="AH1091" s="26"/>
      <c r="AI1091" s="26"/>
      <c r="AL1091" s="25"/>
      <c r="AM1091" s="24"/>
      <c r="AN1091" s="24"/>
      <c r="AO1091" s="25"/>
      <c r="AR1091" s="25"/>
      <c r="AU1091" s="34"/>
      <c r="AX1091" s="34"/>
      <c r="AZ1091" s="24"/>
      <c r="BA1091" s="25"/>
      <c r="BB1091" s="24"/>
      <c r="BC1091" s="24"/>
      <c r="BL1091" s="24"/>
      <c r="BM1091" s="24"/>
      <c r="BN1091" s="24"/>
      <c r="BO1091" s="24"/>
      <c r="BP1091" s="24"/>
      <c r="BQ1091" s="24"/>
      <c r="BR1091" s="24"/>
      <c r="BS1091" s="24"/>
    </row>
    <row r="1092" spans="8:71" s="6" customFormat="1" x14ac:dyDescent="0.2">
      <c r="H1092" s="26"/>
      <c r="R1092" s="24"/>
      <c r="S1092" s="24"/>
      <c r="T1092" s="24"/>
      <c r="U1092" s="28"/>
      <c r="X1092" s="26"/>
      <c r="AA1092" s="26"/>
      <c r="AD1092" s="26"/>
      <c r="AG1092" s="28"/>
      <c r="AH1092" s="26"/>
      <c r="AI1092" s="26"/>
      <c r="AL1092" s="25"/>
      <c r="AM1092" s="24"/>
      <c r="AN1092" s="24"/>
      <c r="AO1092" s="25"/>
      <c r="AR1092" s="25"/>
      <c r="AU1092" s="34"/>
      <c r="AX1092" s="34"/>
      <c r="AZ1092" s="24"/>
      <c r="BA1092" s="25"/>
      <c r="BB1092" s="24"/>
      <c r="BC1092" s="24"/>
      <c r="BL1092" s="24"/>
      <c r="BM1092" s="24"/>
      <c r="BN1092" s="24"/>
      <c r="BO1092" s="24"/>
      <c r="BP1092" s="24"/>
      <c r="BQ1092" s="24"/>
      <c r="BR1092" s="24"/>
      <c r="BS1092" s="24"/>
    </row>
    <row r="1093" spans="8:71" s="6" customFormat="1" x14ac:dyDescent="0.2">
      <c r="H1093" s="26"/>
      <c r="R1093" s="24"/>
      <c r="S1093" s="24"/>
      <c r="T1093" s="24"/>
      <c r="U1093" s="28"/>
      <c r="X1093" s="26"/>
      <c r="AA1093" s="26"/>
      <c r="AD1093" s="26"/>
      <c r="AG1093" s="28"/>
      <c r="AH1093" s="26"/>
      <c r="AI1093" s="26"/>
      <c r="AL1093" s="25"/>
      <c r="AM1093" s="24"/>
      <c r="AN1093" s="24"/>
      <c r="AO1093" s="25"/>
      <c r="AR1093" s="25"/>
      <c r="AU1093" s="34"/>
      <c r="AX1093" s="34"/>
      <c r="AZ1093" s="24"/>
      <c r="BA1093" s="25"/>
      <c r="BB1093" s="24"/>
      <c r="BC1093" s="24"/>
      <c r="BL1093" s="24"/>
      <c r="BM1093" s="24"/>
      <c r="BN1093" s="24"/>
      <c r="BO1093" s="24"/>
      <c r="BP1093" s="24"/>
      <c r="BQ1093" s="24"/>
      <c r="BR1093" s="24"/>
      <c r="BS1093" s="24"/>
    </row>
    <row r="1094" spans="8:71" s="6" customFormat="1" x14ac:dyDescent="0.2">
      <c r="H1094" s="26"/>
      <c r="R1094" s="24"/>
      <c r="S1094" s="24"/>
      <c r="T1094" s="24"/>
      <c r="U1094" s="28"/>
      <c r="X1094" s="26"/>
      <c r="AA1094" s="26"/>
      <c r="AD1094" s="26"/>
      <c r="AG1094" s="28"/>
      <c r="AH1094" s="26"/>
      <c r="AI1094" s="26"/>
      <c r="AL1094" s="25"/>
      <c r="AM1094" s="24"/>
      <c r="AN1094" s="24"/>
      <c r="AO1094" s="25"/>
      <c r="AR1094" s="25"/>
      <c r="AU1094" s="34"/>
      <c r="AX1094" s="34"/>
      <c r="AZ1094" s="24"/>
      <c r="BA1094" s="25"/>
      <c r="BB1094" s="24"/>
      <c r="BC1094" s="24"/>
      <c r="BL1094" s="24"/>
      <c r="BM1094" s="24"/>
      <c r="BN1094" s="24"/>
      <c r="BO1094" s="24"/>
      <c r="BP1094" s="24"/>
      <c r="BQ1094" s="24"/>
      <c r="BR1094" s="24"/>
      <c r="BS1094" s="24"/>
    </row>
    <row r="1095" spans="8:71" s="6" customFormat="1" x14ac:dyDescent="0.2">
      <c r="H1095" s="26"/>
      <c r="R1095" s="24"/>
      <c r="S1095" s="24"/>
      <c r="T1095" s="24"/>
      <c r="U1095" s="28"/>
      <c r="X1095" s="26"/>
      <c r="AA1095" s="26"/>
      <c r="AD1095" s="26"/>
      <c r="AG1095" s="28"/>
      <c r="AH1095" s="26"/>
      <c r="AI1095" s="26"/>
      <c r="AL1095" s="25"/>
      <c r="AM1095" s="24"/>
      <c r="AN1095" s="24"/>
      <c r="AO1095" s="25"/>
      <c r="AR1095" s="25"/>
      <c r="AU1095" s="34"/>
      <c r="AX1095" s="34"/>
      <c r="AZ1095" s="24"/>
      <c r="BA1095" s="25"/>
      <c r="BB1095" s="24"/>
      <c r="BC1095" s="24"/>
      <c r="BL1095" s="24"/>
      <c r="BM1095" s="24"/>
      <c r="BN1095" s="24"/>
      <c r="BO1095" s="24"/>
      <c r="BP1095" s="24"/>
      <c r="BQ1095" s="24"/>
      <c r="BR1095" s="24"/>
      <c r="BS1095" s="24"/>
    </row>
    <row r="1096" spans="8:71" s="6" customFormat="1" x14ac:dyDescent="0.2">
      <c r="H1096" s="26"/>
      <c r="R1096" s="24"/>
      <c r="S1096" s="24"/>
      <c r="T1096" s="24"/>
      <c r="U1096" s="28"/>
      <c r="X1096" s="26"/>
      <c r="AA1096" s="26"/>
      <c r="AD1096" s="26"/>
      <c r="AG1096" s="28"/>
      <c r="AH1096" s="26"/>
      <c r="AI1096" s="26"/>
      <c r="AL1096" s="25"/>
      <c r="AM1096" s="24"/>
      <c r="AN1096" s="24"/>
      <c r="AO1096" s="25"/>
      <c r="AR1096" s="25"/>
      <c r="AU1096" s="34"/>
      <c r="AX1096" s="34"/>
      <c r="AZ1096" s="24"/>
      <c r="BA1096" s="25"/>
      <c r="BB1096" s="24"/>
      <c r="BC1096" s="24"/>
      <c r="BL1096" s="24"/>
      <c r="BM1096" s="24"/>
      <c r="BN1096" s="24"/>
      <c r="BO1096" s="24"/>
      <c r="BP1096" s="24"/>
      <c r="BQ1096" s="24"/>
      <c r="BR1096" s="24"/>
      <c r="BS1096" s="24"/>
    </row>
    <row r="1097" spans="8:71" s="6" customFormat="1" x14ac:dyDescent="0.2">
      <c r="H1097" s="26"/>
      <c r="R1097" s="24"/>
      <c r="S1097" s="24"/>
      <c r="T1097" s="24"/>
      <c r="U1097" s="28"/>
      <c r="X1097" s="26"/>
      <c r="AA1097" s="26"/>
      <c r="AD1097" s="26"/>
      <c r="AG1097" s="28"/>
      <c r="AH1097" s="26"/>
      <c r="AI1097" s="26"/>
      <c r="AL1097" s="25"/>
      <c r="AM1097" s="24"/>
      <c r="AN1097" s="24"/>
      <c r="AO1097" s="25"/>
      <c r="AR1097" s="25"/>
      <c r="AU1097" s="34"/>
      <c r="AX1097" s="34"/>
      <c r="AZ1097" s="24"/>
      <c r="BA1097" s="25"/>
      <c r="BB1097" s="24"/>
      <c r="BC1097" s="24"/>
      <c r="BL1097" s="24"/>
      <c r="BM1097" s="24"/>
      <c r="BN1097" s="24"/>
      <c r="BO1097" s="24"/>
      <c r="BP1097" s="24"/>
      <c r="BQ1097" s="24"/>
      <c r="BR1097" s="24"/>
      <c r="BS1097" s="24"/>
    </row>
    <row r="1098" spans="8:71" s="6" customFormat="1" x14ac:dyDescent="0.2">
      <c r="H1098" s="26"/>
      <c r="R1098" s="24"/>
      <c r="S1098" s="24"/>
      <c r="T1098" s="24"/>
      <c r="U1098" s="28"/>
      <c r="X1098" s="26"/>
      <c r="AA1098" s="26"/>
      <c r="AD1098" s="26"/>
      <c r="AG1098" s="28"/>
      <c r="AH1098" s="26"/>
      <c r="AI1098" s="26"/>
      <c r="AL1098" s="25"/>
      <c r="AM1098" s="24"/>
      <c r="AN1098" s="24"/>
      <c r="AO1098" s="25"/>
      <c r="AR1098" s="25"/>
      <c r="AU1098" s="34"/>
      <c r="AX1098" s="34"/>
      <c r="AZ1098" s="24"/>
      <c r="BA1098" s="25"/>
      <c r="BB1098" s="24"/>
      <c r="BC1098" s="24"/>
      <c r="BL1098" s="24"/>
      <c r="BM1098" s="24"/>
      <c r="BN1098" s="24"/>
      <c r="BO1098" s="24"/>
      <c r="BP1098" s="24"/>
      <c r="BQ1098" s="24"/>
      <c r="BR1098" s="24"/>
      <c r="BS1098" s="24"/>
    </row>
    <row r="1099" spans="8:71" s="6" customFormat="1" x14ac:dyDescent="0.2">
      <c r="H1099" s="26"/>
      <c r="R1099" s="24"/>
      <c r="S1099" s="24"/>
      <c r="T1099" s="24"/>
      <c r="U1099" s="28"/>
      <c r="X1099" s="26"/>
      <c r="AA1099" s="26"/>
      <c r="AD1099" s="26"/>
      <c r="AG1099" s="28"/>
      <c r="AH1099" s="26"/>
      <c r="AI1099" s="26"/>
      <c r="AL1099" s="25"/>
      <c r="AM1099" s="24"/>
      <c r="AN1099" s="24"/>
      <c r="AO1099" s="25"/>
      <c r="AR1099" s="25"/>
      <c r="AU1099" s="34"/>
      <c r="AX1099" s="34"/>
      <c r="AZ1099" s="24"/>
      <c r="BA1099" s="25"/>
      <c r="BB1099" s="24"/>
      <c r="BC1099" s="24"/>
      <c r="BL1099" s="24"/>
      <c r="BM1099" s="24"/>
      <c r="BN1099" s="24"/>
      <c r="BO1099" s="24"/>
      <c r="BP1099" s="24"/>
      <c r="BQ1099" s="24"/>
      <c r="BR1099" s="24"/>
      <c r="BS1099" s="24"/>
    </row>
    <row r="1100" spans="8:71" s="6" customFormat="1" x14ac:dyDescent="0.2">
      <c r="H1100" s="26"/>
      <c r="R1100" s="24"/>
      <c r="S1100" s="24"/>
      <c r="T1100" s="24"/>
      <c r="U1100" s="28"/>
      <c r="X1100" s="26"/>
      <c r="AA1100" s="26"/>
      <c r="AD1100" s="26"/>
      <c r="AG1100" s="28"/>
      <c r="AH1100" s="26"/>
      <c r="AI1100" s="26"/>
      <c r="AL1100" s="25"/>
      <c r="AM1100" s="24"/>
      <c r="AN1100" s="24"/>
      <c r="AO1100" s="25"/>
      <c r="AR1100" s="25"/>
      <c r="AU1100" s="34"/>
      <c r="AX1100" s="34"/>
      <c r="AZ1100" s="24"/>
      <c r="BA1100" s="25"/>
      <c r="BB1100" s="24"/>
      <c r="BC1100" s="24"/>
      <c r="BL1100" s="24"/>
      <c r="BM1100" s="24"/>
      <c r="BN1100" s="24"/>
      <c r="BO1100" s="24"/>
      <c r="BP1100" s="24"/>
      <c r="BQ1100" s="24"/>
      <c r="BR1100" s="24"/>
      <c r="BS1100" s="24"/>
    </row>
    <row r="1101" spans="8:71" s="6" customFormat="1" x14ac:dyDescent="0.2">
      <c r="H1101" s="26"/>
      <c r="R1101" s="24"/>
      <c r="S1101" s="24"/>
      <c r="T1101" s="24"/>
      <c r="U1101" s="28"/>
      <c r="X1101" s="26"/>
      <c r="AA1101" s="26"/>
      <c r="AD1101" s="26"/>
      <c r="AG1101" s="28"/>
      <c r="AH1101" s="26"/>
      <c r="AI1101" s="26"/>
      <c r="AL1101" s="25"/>
      <c r="AM1101" s="24"/>
      <c r="AN1101" s="24"/>
      <c r="AO1101" s="25"/>
      <c r="AR1101" s="25"/>
      <c r="AU1101" s="34"/>
      <c r="AX1101" s="34"/>
      <c r="AZ1101" s="24"/>
      <c r="BA1101" s="25"/>
      <c r="BB1101" s="24"/>
      <c r="BC1101" s="24"/>
      <c r="BL1101" s="24"/>
      <c r="BM1101" s="24"/>
      <c r="BN1101" s="24"/>
      <c r="BO1101" s="24"/>
      <c r="BP1101" s="24"/>
      <c r="BQ1101" s="24"/>
      <c r="BR1101" s="24"/>
      <c r="BS1101" s="24"/>
    </row>
    <row r="1102" spans="8:71" s="6" customFormat="1" x14ac:dyDescent="0.2">
      <c r="H1102" s="26"/>
      <c r="R1102" s="24"/>
      <c r="S1102" s="24"/>
      <c r="T1102" s="24"/>
      <c r="U1102" s="28"/>
      <c r="X1102" s="26"/>
      <c r="AA1102" s="26"/>
      <c r="AD1102" s="26"/>
      <c r="AG1102" s="28"/>
      <c r="AH1102" s="26"/>
      <c r="AI1102" s="26"/>
      <c r="AL1102" s="25"/>
      <c r="AM1102" s="24"/>
      <c r="AN1102" s="24"/>
      <c r="AO1102" s="25"/>
      <c r="AR1102" s="25"/>
      <c r="AU1102" s="34"/>
      <c r="AX1102" s="34"/>
      <c r="AZ1102" s="24"/>
      <c r="BA1102" s="25"/>
      <c r="BB1102" s="24"/>
      <c r="BC1102" s="24"/>
      <c r="BL1102" s="24"/>
      <c r="BM1102" s="24"/>
      <c r="BN1102" s="24"/>
      <c r="BO1102" s="24"/>
      <c r="BP1102" s="24"/>
      <c r="BQ1102" s="24"/>
      <c r="BR1102" s="24"/>
      <c r="BS1102" s="24"/>
    </row>
    <row r="1103" spans="8:71" s="6" customFormat="1" x14ac:dyDescent="0.2">
      <c r="H1103" s="26"/>
      <c r="R1103" s="24"/>
      <c r="S1103" s="24"/>
      <c r="T1103" s="24"/>
      <c r="U1103" s="28"/>
      <c r="X1103" s="26"/>
      <c r="AA1103" s="26"/>
      <c r="AD1103" s="26"/>
      <c r="AG1103" s="28"/>
      <c r="AH1103" s="26"/>
      <c r="AI1103" s="26"/>
      <c r="AL1103" s="25"/>
      <c r="AM1103" s="24"/>
      <c r="AN1103" s="24"/>
      <c r="AO1103" s="25"/>
      <c r="AR1103" s="25"/>
      <c r="AU1103" s="34"/>
      <c r="AX1103" s="34"/>
      <c r="AZ1103" s="24"/>
      <c r="BA1103" s="25"/>
      <c r="BB1103" s="24"/>
      <c r="BC1103" s="24"/>
      <c r="BL1103" s="24"/>
      <c r="BM1103" s="24"/>
      <c r="BN1103" s="24"/>
      <c r="BO1103" s="24"/>
      <c r="BP1103" s="24"/>
      <c r="BQ1103" s="24"/>
      <c r="BR1103" s="24"/>
      <c r="BS1103" s="24"/>
    </row>
    <row r="1104" spans="8:71" s="6" customFormat="1" x14ac:dyDescent="0.2">
      <c r="H1104" s="26"/>
      <c r="R1104" s="24"/>
      <c r="S1104" s="24"/>
      <c r="T1104" s="24"/>
      <c r="U1104" s="28"/>
      <c r="X1104" s="26"/>
      <c r="AA1104" s="26"/>
      <c r="AD1104" s="26"/>
      <c r="AG1104" s="28"/>
      <c r="AH1104" s="26"/>
      <c r="AI1104" s="26"/>
      <c r="AL1104" s="25"/>
      <c r="AM1104" s="24"/>
      <c r="AN1104" s="24"/>
      <c r="AO1104" s="25"/>
      <c r="AR1104" s="25"/>
      <c r="AU1104" s="34"/>
      <c r="AX1104" s="34"/>
      <c r="AZ1104" s="24"/>
      <c r="BA1104" s="25"/>
      <c r="BB1104" s="24"/>
      <c r="BC1104" s="24"/>
      <c r="BL1104" s="24"/>
      <c r="BM1104" s="24"/>
      <c r="BN1104" s="24"/>
      <c r="BO1104" s="24"/>
      <c r="BP1104" s="24"/>
      <c r="BQ1104" s="24"/>
      <c r="BR1104" s="24"/>
      <c r="BS1104" s="24"/>
    </row>
    <row r="1105" spans="8:71" s="6" customFormat="1" x14ac:dyDescent="0.2">
      <c r="H1105" s="26"/>
      <c r="R1105" s="24"/>
      <c r="S1105" s="24"/>
      <c r="T1105" s="24"/>
      <c r="U1105" s="28"/>
      <c r="X1105" s="26"/>
      <c r="AA1105" s="26"/>
      <c r="AD1105" s="26"/>
      <c r="AG1105" s="28"/>
      <c r="AH1105" s="26"/>
      <c r="AI1105" s="26"/>
      <c r="AL1105" s="25"/>
      <c r="AM1105" s="24"/>
      <c r="AN1105" s="24"/>
      <c r="AO1105" s="25"/>
      <c r="AR1105" s="25"/>
      <c r="AU1105" s="34"/>
      <c r="AX1105" s="34"/>
      <c r="AZ1105" s="24"/>
      <c r="BA1105" s="25"/>
      <c r="BB1105" s="24"/>
      <c r="BC1105" s="24"/>
      <c r="BL1105" s="24"/>
      <c r="BM1105" s="24"/>
      <c r="BN1105" s="24"/>
      <c r="BO1105" s="24"/>
      <c r="BP1105" s="24"/>
      <c r="BQ1105" s="24"/>
      <c r="BR1105" s="24"/>
      <c r="BS1105" s="24"/>
    </row>
    <row r="1106" spans="8:71" s="6" customFormat="1" x14ac:dyDescent="0.2">
      <c r="H1106" s="26"/>
      <c r="R1106" s="24"/>
      <c r="S1106" s="24"/>
      <c r="T1106" s="24"/>
      <c r="U1106" s="28"/>
      <c r="X1106" s="26"/>
      <c r="AA1106" s="26"/>
      <c r="AD1106" s="26"/>
      <c r="AG1106" s="28"/>
      <c r="AH1106" s="26"/>
      <c r="AI1106" s="26"/>
      <c r="AL1106" s="25"/>
      <c r="AM1106" s="24"/>
      <c r="AN1106" s="24"/>
      <c r="AO1106" s="25"/>
      <c r="AR1106" s="25"/>
      <c r="AU1106" s="34"/>
      <c r="AX1106" s="34"/>
      <c r="AZ1106" s="24"/>
      <c r="BA1106" s="25"/>
      <c r="BB1106" s="24"/>
      <c r="BC1106" s="24"/>
      <c r="BL1106" s="24"/>
      <c r="BM1106" s="24"/>
      <c r="BN1106" s="24"/>
      <c r="BO1106" s="24"/>
      <c r="BP1106" s="24"/>
      <c r="BQ1106" s="24"/>
      <c r="BR1106" s="24"/>
      <c r="BS1106" s="24"/>
    </row>
    <row r="1107" spans="8:71" s="6" customFormat="1" x14ac:dyDescent="0.2">
      <c r="H1107" s="26"/>
      <c r="R1107" s="24"/>
      <c r="S1107" s="24"/>
      <c r="T1107" s="24"/>
      <c r="U1107" s="28"/>
      <c r="X1107" s="26"/>
      <c r="AA1107" s="26"/>
      <c r="AD1107" s="26"/>
      <c r="AG1107" s="28"/>
      <c r="AH1107" s="26"/>
      <c r="AI1107" s="26"/>
      <c r="AL1107" s="25"/>
      <c r="AM1107" s="24"/>
      <c r="AN1107" s="24"/>
      <c r="AO1107" s="25"/>
      <c r="AR1107" s="25"/>
      <c r="AU1107" s="34"/>
      <c r="AX1107" s="34"/>
      <c r="AZ1107" s="24"/>
      <c r="BA1107" s="25"/>
      <c r="BB1107" s="24"/>
      <c r="BC1107" s="24"/>
      <c r="BL1107" s="24"/>
      <c r="BM1107" s="24"/>
      <c r="BN1107" s="24"/>
      <c r="BO1107" s="24"/>
      <c r="BP1107" s="24"/>
      <c r="BQ1107" s="24"/>
      <c r="BR1107" s="24"/>
      <c r="BS1107" s="24"/>
    </row>
    <row r="1108" spans="8:71" s="6" customFormat="1" x14ac:dyDescent="0.2">
      <c r="H1108" s="26"/>
      <c r="R1108" s="24"/>
      <c r="S1108" s="24"/>
      <c r="T1108" s="24"/>
      <c r="U1108" s="28"/>
      <c r="X1108" s="26"/>
      <c r="AA1108" s="26"/>
      <c r="AD1108" s="26"/>
      <c r="AG1108" s="28"/>
      <c r="AH1108" s="26"/>
      <c r="AI1108" s="26"/>
      <c r="AL1108" s="25"/>
      <c r="AM1108" s="24"/>
      <c r="AN1108" s="24"/>
      <c r="AO1108" s="25"/>
      <c r="AR1108" s="25"/>
      <c r="AU1108" s="34"/>
      <c r="AX1108" s="34"/>
      <c r="AZ1108" s="24"/>
      <c r="BA1108" s="25"/>
      <c r="BB1108" s="24"/>
      <c r="BC1108" s="24"/>
      <c r="BL1108" s="24"/>
      <c r="BM1108" s="24"/>
      <c r="BN1108" s="24"/>
      <c r="BO1108" s="24"/>
      <c r="BP1108" s="24"/>
      <c r="BQ1108" s="24"/>
      <c r="BR1108" s="24"/>
      <c r="BS1108" s="24"/>
    </row>
    <row r="1109" spans="8:71" s="6" customFormat="1" x14ac:dyDescent="0.2">
      <c r="H1109" s="26"/>
      <c r="R1109" s="24"/>
      <c r="S1109" s="24"/>
      <c r="T1109" s="24"/>
      <c r="U1109" s="28"/>
      <c r="X1109" s="26"/>
      <c r="AA1109" s="26"/>
      <c r="AD1109" s="26"/>
      <c r="AG1109" s="28"/>
      <c r="AH1109" s="26"/>
      <c r="AI1109" s="26"/>
      <c r="AL1109" s="25"/>
      <c r="AM1109" s="24"/>
      <c r="AN1109" s="24"/>
      <c r="AO1109" s="25"/>
      <c r="AR1109" s="25"/>
      <c r="AU1109" s="34"/>
      <c r="AX1109" s="34"/>
      <c r="AZ1109" s="24"/>
      <c r="BA1109" s="25"/>
      <c r="BB1109" s="24"/>
      <c r="BC1109" s="24"/>
      <c r="BL1109" s="24"/>
      <c r="BM1109" s="24"/>
      <c r="BN1109" s="24"/>
      <c r="BO1109" s="24"/>
      <c r="BP1109" s="24"/>
      <c r="BQ1109" s="24"/>
      <c r="BR1109" s="24"/>
      <c r="BS1109" s="24"/>
    </row>
    <row r="1110" spans="8:71" s="6" customFormat="1" x14ac:dyDescent="0.2">
      <c r="H1110" s="26"/>
      <c r="R1110" s="24"/>
      <c r="S1110" s="24"/>
      <c r="T1110" s="24"/>
      <c r="U1110" s="28"/>
      <c r="X1110" s="26"/>
      <c r="AA1110" s="26"/>
      <c r="AD1110" s="26"/>
      <c r="AG1110" s="28"/>
      <c r="AH1110" s="26"/>
      <c r="AI1110" s="26"/>
      <c r="AL1110" s="25"/>
      <c r="AM1110" s="24"/>
      <c r="AN1110" s="24"/>
      <c r="AO1110" s="25"/>
      <c r="AR1110" s="25"/>
      <c r="AU1110" s="34"/>
      <c r="AX1110" s="34"/>
      <c r="AZ1110" s="24"/>
      <c r="BA1110" s="25"/>
      <c r="BB1110" s="24"/>
      <c r="BC1110" s="24"/>
      <c r="BL1110" s="24"/>
      <c r="BM1110" s="24"/>
      <c r="BN1110" s="24"/>
      <c r="BO1110" s="24"/>
      <c r="BP1110" s="24"/>
      <c r="BQ1110" s="24"/>
      <c r="BR1110" s="24"/>
      <c r="BS1110" s="24"/>
    </row>
    <row r="1111" spans="8:71" s="6" customFormat="1" x14ac:dyDescent="0.2">
      <c r="H1111" s="26"/>
      <c r="R1111" s="24"/>
      <c r="S1111" s="24"/>
      <c r="T1111" s="24"/>
      <c r="U1111" s="28"/>
      <c r="X1111" s="26"/>
      <c r="AA1111" s="26"/>
      <c r="AD1111" s="26"/>
      <c r="AG1111" s="28"/>
      <c r="AH1111" s="26"/>
      <c r="AI1111" s="26"/>
      <c r="AL1111" s="25"/>
      <c r="AM1111" s="24"/>
      <c r="AN1111" s="24"/>
      <c r="AO1111" s="25"/>
      <c r="AR1111" s="25"/>
      <c r="AU1111" s="34"/>
      <c r="AX1111" s="34"/>
      <c r="AZ1111" s="24"/>
      <c r="BA1111" s="25"/>
      <c r="BB1111" s="24"/>
      <c r="BC1111" s="24"/>
      <c r="BL1111" s="24"/>
      <c r="BM1111" s="24"/>
      <c r="BN1111" s="24"/>
      <c r="BO1111" s="24"/>
      <c r="BP1111" s="24"/>
      <c r="BQ1111" s="24"/>
      <c r="BR1111" s="24"/>
      <c r="BS1111" s="24"/>
    </row>
    <row r="1112" spans="8:71" s="6" customFormat="1" x14ac:dyDescent="0.2">
      <c r="H1112" s="26"/>
      <c r="R1112" s="24"/>
      <c r="S1112" s="24"/>
      <c r="T1112" s="24"/>
      <c r="U1112" s="28"/>
      <c r="X1112" s="26"/>
      <c r="AA1112" s="26"/>
      <c r="AD1112" s="26"/>
      <c r="AG1112" s="28"/>
      <c r="AH1112" s="26"/>
      <c r="AI1112" s="26"/>
      <c r="AL1112" s="25"/>
      <c r="AM1112" s="24"/>
      <c r="AN1112" s="24"/>
      <c r="AO1112" s="25"/>
      <c r="AR1112" s="25"/>
      <c r="AU1112" s="34"/>
      <c r="AX1112" s="34"/>
      <c r="AZ1112" s="24"/>
      <c r="BA1112" s="25"/>
      <c r="BB1112" s="24"/>
      <c r="BC1112" s="24"/>
      <c r="BL1112" s="24"/>
      <c r="BM1112" s="24"/>
      <c r="BN1112" s="24"/>
      <c r="BO1112" s="24"/>
      <c r="BP1112" s="24"/>
      <c r="BQ1112" s="24"/>
      <c r="BR1112" s="24"/>
      <c r="BS1112" s="24"/>
    </row>
    <row r="1113" spans="8:71" s="6" customFormat="1" x14ac:dyDescent="0.2">
      <c r="H1113" s="26"/>
      <c r="R1113" s="24"/>
      <c r="S1113" s="24"/>
      <c r="T1113" s="24"/>
      <c r="U1113" s="28"/>
      <c r="X1113" s="26"/>
      <c r="AA1113" s="26"/>
      <c r="AD1113" s="26"/>
      <c r="AG1113" s="28"/>
      <c r="AH1113" s="26"/>
      <c r="AI1113" s="26"/>
      <c r="AL1113" s="25"/>
      <c r="AM1113" s="24"/>
      <c r="AN1113" s="24"/>
      <c r="AO1113" s="25"/>
      <c r="AR1113" s="25"/>
      <c r="AU1113" s="34"/>
      <c r="AX1113" s="34"/>
      <c r="AZ1113" s="24"/>
      <c r="BA1113" s="25"/>
      <c r="BB1113" s="24"/>
      <c r="BC1113" s="24"/>
      <c r="BL1113" s="24"/>
      <c r="BM1113" s="24"/>
      <c r="BN1113" s="24"/>
      <c r="BO1113" s="24"/>
      <c r="BP1113" s="24"/>
      <c r="BQ1113" s="24"/>
      <c r="BR1113" s="24"/>
      <c r="BS1113" s="24"/>
    </row>
    <row r="1114" spans="8:71" s="6" customFormat="1" x14ac:dyDescent="0.2">
      <c r="H1114" s="26"/>
      <c r="R1114" s="24"/>
      <c r="S1114" s="24"/>
      <c r="T1114" s="24"/>
      <c r="U1114" s="28"/>
      <c r="X1114" s="26"/>
      <c r="AA1114" s="26"/>
      <c r="AD1114" s="26"/>
      <c r="AG1114" s="28"/>
      <c r="AH1114" s="26"/>
      <c r="AI1114" s="26"/>
      <c r="AL1114" s="25"/>
      <c r="AM1114" s="24"/>
      <c r="AN1114" s="24"/>
      <c r="AO1114" s="25"/>
      <c r="AR1114" s="25"/>
      <c r="AU1114" s="34"/>
      <c r="AX1114" s="34"/>
      <c r="AZ1114" s="24"/>
      <c r="BA1114" s="25"/>
      <c r="BB1114" s="24"/>
      <c r="BC1114" s="24"/>
      <c r="BL1114" s="24"/>
      <c r="BM1114" s="24"/>
      <c r="BN1114" s="24"/>
      <c r="BO1114" s="24"/>
      <c r="BP1114" s="24"/>
      <c r="BQ1114" s="24"/>
      <c r="BR1114" s="24"/>
      <c r="BS1114" s="24"/>
    </row>
    <row r="1115" spans="8:71" s="6" customFormat="1" x14ac:dyDescent="0.2">
      <c r="H1115" s="26"/>
      <c r="R1115" s="24"/>
      <c r="S1115" s="24"/>
      <c r="T1115" s="24"/>
      <c r="U1115" s="28"/>
      <c r="X1115" s="26"/>
      <c r="AA1115" s="26"/>
      <c r="AD1115" s="26"/>
      <c r="AG1115" s="28"/>
      <c r="AH1115" s="26"/>
      <c r="AI1115" s="26"/>
      <c r="AL1115" s="25"/>
      <c r="AM1115" s="24"/>
      <c r="AN1115" s="24"/>
      <c r="AO1115" s="25"/>
      <c r="AR1115" s="25"/>
      <c r="AU1115" s="34"/>
      <c r="AX1115" s="34"/>
      <c r="AZ1115" s="24"/>
      <c r="BA1115" s="25"/>
      <c r="BB1115" s="24"/>
      <c r="BC1115" s="24"/>
      <c r="BL1115" s="24"/>
      <c r="BM1115" s="24"/>
      <c r="BN1115" s="24"/>
      <c r="BO1115" s="24"/>
      <c r="BP1115" s="24"/>
      <c r="BQ1115" s="24"/>
      <c r="BR1115" s="24"/>
      <c r="BS1115" s="24"/>
    </row>
    <row r="1116" spans="8:71" s="6" customFormat="1" x14ac:dyDescent="0.2">
      <c r="H1116" s="26"/>
      <c r="R1116" s="24"/>
      <c r="S1116" s="24"/>
      <c r="T1116" s="24"/>
      <c r="U1116" s="28"/>
      <c r="X1116" s="26"/>
      <c r="AA1116" s="26"/>
      <c r="AD1116" s="26"/>
      <c r="AG1116" s="28"/>
      <c r="AH1116" s="26"/>
      <c r="AI1116" s="26"/>
      <c r="AL1116" s="25"/>
      <c r="AM1116" s="24"/>
      <c r="AN1116" s="24"/>
      <c r="AO1116" s="25"/>
      <c r="AR1116" s="25"/>
      <c r="AU1116" s="34"/>
      <c r="AX1116" s="34"/>
      <c r="AZ1116" s="24"/>
      <c r="BA1116" s="25"/>
      <c r="BB1116" s="24"/>
      <c r="BC1116" s="24"/>
      <c r="BL1116" s="24"/>
      <c r="BM1116" s="24"/>
      <c r="BN1116" s="24"/>
      <c r="BO1116" s="24"/>
      <c r="BP1116" s="24"/>
      <c r="BQ1116" s="24"/>
      <c r="BR1116" s="24"/>
      <c r="BS1116" s="24"/>
    </row>
    <row r="1117" spans="8:71" s="6" customFormat="1" x14ac:dyDescent="0.2">
      <c r="H1117" s="26"/>
      <c r="R1117" s="24"/>
      <c r="S1117" s="24"/>
      <c r="T1117" s="24"/>
      <c r="U1117" s="28"/>
      <c r="X1117" s="26"/>
      <c r="AA1117" s="26"/>
      <c r="AD1117" s="26"/>
      <c r="AG1117" s="28"/>
      <c r="AH1117" s="26"/>
      <c r="AI1117" s="26"/>
      <c r="AL1117" s="25"/>
      <c r="AM1117" s="24"/>
      <c r="AN1117" s="24"/>
      <c r="AO1117" s="25"/>
      <c r="AR1117" s="25"/>
      <c r="AU1117" s="34"/>
      <c r="AX1117" s="34"/>
      <c r="AZ1117" s="24"/>
      <c r="BA1117" s="25"/>
      <c r="BB1117" s="24"/>
      <c r="BC1117" s="24"/>
      <c r="BL1117" s="24"/>
      <c r="BM1117" s="24"/>
      <c r="BN1117" s="24"/>
      <c r="BO1117" s="24"/>
      <c r="BP1117" s="24"/>
      <c r="BQ1117" s="24"/>
      <c r="BR1117" s="24"/>
      <c r="BS1117" s="24"/>
    </row>
    <row r="1118" spans="8:71" s="6" customFormat="1" x14ac:dyDescent="0.2">
      <c r="H1118" s="26"/>
      <c r="R1118" s="24"/>
      <c r="S1118" s="24"/>
      <c r="T1118" s="24"/>
      <c r="U1118" s="28"/>
      <c r="X1118" s="26"/>
      <c r="AA1118" s="26"/>
      <c r="AD1118" s="26"/>
      <c r="AG1118" s="28"/>
      <c r="AH1118" s="26"/>
      <c r="AI1118" s="26"/>
      <c r="AL1118" s="25"/>
      <c r="AM1118" s="24"/>
      <c r="AN1118" s="24"/>
      <c r="AO1118" s="25"/>
      <c r="AR1118" s="25"/>
      <c r="AU1118" s="34"/>
      <c r="AX1118" s="34"/>
      <c r="AZ1118" s="24"/>
      <c r="BA1118" s="25"/>
      <c r="BB1118" s="24"/>
      <c r="BC1118" s="24"/>
      <c r="BL1118" s="24"/>
      <c r="BM1118" s="24"/>
      <c r="BN1118" s="24"/>
      <c r="BO1118" s="24"/>
      <c r="BP1118" s="24"/>
      <c r="BQ1118" s="24"/>
      <c r="BR1118" s="24"/>
      <c r="BS1118" s="24"/>
    </row>
    <row r="1119" spans="8:71" s="6" customFormat="1" x14ac:dyDescent="0.2">
      <c r="H1119" s="26"/>
      <c r="R1119" s="24"/>
      <c r="S1119" s="24"/>
      <c r="T1119" s="24"/>
      <c r="U1119" s="28"/>
      <c r="X1119" s="26"/>
      <c r="AA1119" s="26"/>
      <c r="AD1119" s="26"/>
      <c r="AG1119" s="28"/>
      <c r="AH1119" s="26"/>
      <c r="AI1119" s="26"/>
      <c r="AL1119" s="25"/>
      <c r="AM1119" s="24"/>
      <c r="AN1119" s="24"/>
      <c r="AO1119" s="25"/>
      <c r="AR1119" s="25"/>
      <c r="AU1119" s="34"/>
      <c r="AX1119" s="34"/>
      <c r="AZ1119" s="24"/>
      <c r="BA1119" s="25"/>
      <c r="BB1119" s="24"/>
      <c r="BC1119" s="24"/>
      <c r="BL1119" s="24"/>
      <c r="BM1119" s="24"/>
      <c r="BN1119" s="24"/>
      <c r="BO1119" s="24"/>
      <c r="BP1119" s="24"/>
      <c r="BQ1119" s="24"/>
      <c r="BR1119" s="24"/>
      <c r="BS1119" s="24"/>
    </row>
    <row r="1120" spans="8:71" s="6" customFormat="1" x14ac:dyDescent="0.2">
      <c r="H1120" s="26"/>
      <c r="R1120" s="24"/>
      <c r="S1120" s="24"/>
      <c r="T1120" s="24"/>
      <c r="U1120" s="28"/>
      <c r="X1120" s="26"/>
      <c r="AA1120" s="26"/>
      <c r="AD1120" s="26"/>
      <c r="AG1120" s="28"/>
      <c r="AH1120" s="26"/>
      <c r="AI1120" s="26"/>
      <c r="AL1120" s="25"/>
      <c r="AM1120" s="24"/>
      <c r="AN1120" s="24"/>
      <c r="AO1120" s="25"/>
      <c r="AR1120" s="25"/>
      <c r="AU1120" s="34"/>
      <c r="AX1120" s="34"/>
      <c r="AZ1120" s="24"/>
      <c r="BA1120" s="25"/>
      <c r="BB1120" s="24"/>
      <c r="BC1120" s="24"/>
      <c r="BL1120" s="24"/>
      <c r="BM1120" s="24"/>
      <c r="BN1120" s="24"/>
      <c r="BO1120" s="24"/>
      <c r="BP1120" s="24"/>
      <c r="BQ1120" s="24"/>
      <c r="BR1120" s="24"/>
      <c r="BS1120" s="24"/>
    </row>
    <row r="1121" spans="8:71" s="6" customFormat="1" x14ac:dyDescent="0.2">
      <c r="H1121" s="26"/>
      <c r="R1121" s="24"/>
      <c r="S1121" s="24"/>
      <c r="T1121" s="24"/>
      <c r="U1121" s="28"/>
      <c r="X1121" s="26"/>
      <c r="AA1121" s="26"/>
      <c r="AD1121" s="26"/>
      <c r="AG1121" s="28"/>
      <c r="AH1121" s="26"/>
      <c r="AI1121" s="26"/>
      <c r="AL1121" s="25"/>
      <c r="AM1121" s="24"/>
      <c r="AN1121" s="24"/>
      <c r="AO1121" s="25"/>
      <c r="AR1121" s="25"/>
      <c r="AU1121" s="34"/>
      <c r="AX1121" s="34"/>
      <c r="AZ1121" s="24"/>
      <c r="BA1121" s="25"/>
      <c r="BB1121" s="24"/>
      <c r="BC1121" s="24"/>
      <c r="BL1121" s="24"/>
      <c r="BM1121" s="24"/>
      <c r="BN1121" s="24"/>
      <c r="BO1121" s="24"/>
      <c r="BP1121" s="24"/>
      <c r="BQ1121" s="24"/>
      <c r="BR1121" s="24"/>
      <c r="BS1121" s="24"/>
    </row>
    <row r="1122" spans="8:71" s="6" customFormat="1" x14ac:dyDescent="0.2">
      <c r="H1122" s="26"/>
      <c r="R1122" s="24"/>
      <c r="S1122" s="24"/>
      <c r="T1122" s="24"/>
      <c r="U1122" s="28"/>
      <c r="X1122" s="26"/>
      <c r="AA1122" s="26"/>
      <c r="AD1122" s="26"/>
      <c r="AG1122" s="28"/>
      <c r="AH1122" s="26"/>
      <c r="AI1122" s="26"/>
      <c r="AL1122" s="25"/>
      <c r="AM1122" s="24"/>
      <c r="AN1122" s="24"/>
      <c r="AO1122" s="25"/>
      <c r="AR1122" s="25"/>
      <c r="AU1122" s="34"/>
      <c r="AX1122" s="34"/>
      <c r="AZ1122" s="24"/>
      <c r="BA1122" s="25"/>
      <c r="BB1122" s="24"/>
      <c r="BC1122" s="24"/>
      <c r="BL1122" s="24"/>
      <c r="BM1122" s="24"/>
      <c r="BN1122" s="24"/>
      <c r="BO1122" s="24"/>
      <c r="BP1122" s="24"/>
      <c r="BQ1122" s="24"/>
      <c r="BR1122" s="24"/>
      <c r="BS1122" s="24"/>
    </row>
    <row r="1123" spans="8:71" s="6" customFormat="1" x14ac:dyDescent="0.2">
      <c r="H1123" s="26"/>
      <c r="R1123" s="24"/>
      <c r="S1123" s="24"/>
      <c r="T1123" s="24"/>
      <c r="U1123" s="28"/>
      <c r="X1123" s="26"/>
      <c r="AA1123" s="26"/>
      <c r="AD1123" s="26"/>
      <c r="AG1123" s="28"/>
      <c r="AH1123" s="26"/>
      <c r="AI1123" s="26"/>
      <c r="AL1123" s="25"/>
      <c r="AM1123" s="24"/>
      <c r="AN1123" s="24"/>
      <c r="AO1123" s="25"/>
      <c r="AR1123" s="25"/>
      <c r="AU1123" s="34"/>
      <c r="AX1123" s="34"/>
      <c r="AZ1123" s="24"/>
      <c r="BA1123" s="25"/>
      <c r="BB1123" s="24"/>
      <c r="BC1123" s="24"/>
      <c r="BL1123" s="24"/>
      <c r="BM1123" s="24"/>
      <c r="BN1123" s="24"/>
      <c r="BO1123" s="24"/>
      <c r="BP1123" s="24"/>
      <c r="BQ1123" s="24"/>
      <c r="BR1123" s="24"/>
      <c r="BS1123" s="24"/>
    </row>
    <row r="1124" spans="8:71" s="6" customFormat="1" x14ac:dyDescent="0.2">
      <c r="H1124" s="26"/>
      <c r="R1124" s="24"/>
      <c r="S1124" s="24"/>
      <c r="T1124" s="24"/>
      <c r="U1124" s="28"/>
      <c r="X1124" s="26"/>
      <c r="AA1124" s="26"/>
      <c r="AD1124" s="26"/>
      <c r="AG1124" s="28"/>
      <c r="AH1124" s="26"/>
      <c r="AI1124" s="26"/>
      <c r="AL1124" s="25"/>
      <c r="AM1124" s="24"/>
      <c r="AN1124" s="24"/>
      <c r="AO1124" s="25"/>
      <c r="AR1124" s="25"/>
      <c r="AU1124" s="34"/>
      <c r="AX1124" s="34"/>
      <c r="AZ1124" s="24"/>
      <c r="BA1124" s="25"/>
      <c r="BB1124" s="24"/>
      <c r="BC1124" s="24"/>
      <c r="BL1124" s="24"/>
      <c r="BM1124" s="24"/>
      <c r="BN1124" s="24"/>
      <c r="BO1124" s="24"/>
      <c r="BP1124" s="24"/>
      <c r="BQ1124" s="24"/>
      <c r="BR1124" s="24"/>
      <c r="BS1124" s="24"/>
    </row>
    <row r="1125" spans="8:71" s="6" customFormat="1" x14ac:dyDescent="0.2">
      <c r="H1125" s="26"/>
      <c r="R1125" s="24"/>
      <c r="S1125" s="24"/>
      <c r="T1125" s="24"/>
      <c r="U1125" s="28"/>
      <c r="X1125" s="26"/>
      <c r="AA1125" s="26"/>
      <c r="AD1125" s="26"/>
      <c r="AG1125" s="28"/>
      <c r="AH1125" s="26"/>
      <c r="AI1125" s="26"/>
      <c r="AL1125" s="25"/>
      <c r="AM1125" s="24"/>
      <c r="AN1125" s="24"/>
      <c r="AO1125" s="25"/>
      <c r="AR1125" s="25"/>
      <c r="AU1125" s="34"/>
      <c r="AX1125" s="34"/>
      <c r="AZ1125" s="24"/>
      <c r="BA1125" s="25"/>
      <c r="BB1125" s="24"/>
      <c r="BC1125" s="24"/>
      <c r="BL1125" s="24"/>
      <c r="BM1125" s="24"/>
      <c r="BN1125" s="24"/>
      <c r="BO1125" s="24"/>
      <c r="BP1125" s="24"/>
      <c r="BQ1125" s="24"/>
      <c r="BR1125" s="24"/>
      <c r="BS1125" s="24"/>
    </row>
    <row r="1126" spans="8:71" s="6" customFormat="1" x14ac:dyDescent="0.2">
      <c r="H1126" s="26"/>
      <c r="R1126" s="24"/>
      <c r="S1126" s="24"/>
      <c r="T1126" s="24"/>
      <c r="U1126" s="28"/>
      <c r="X1126" s="26"/>
      <c r="AA1126" s="26"/>
      <c r="AD1126" s="26"/>
      <c r="AG1126" s="28"/>
      <c r="AH1126" s="26"/>
      <c r="AI1126" s="26"/>
      <c r="AL1126" s="25"/>
      <c r="AM1126" s="24"/>
      <c r="AN1126" s="24"/>
      <c r="AO1126" s="25"/>
      <c r="AR1126" s="25"/>
      <c r="AU1126" s="34"/>
      <c r="AX1126" s="34"/>
      <c r="AZ1126" s="24"/>
      <c r="BA1126" s="25"/>
      <c r="BB1126" s="24"/>
      <c r="BC1126" s="24"/>
      <c r="BL1126" s="24"/>
      <c r="BM1126" s="24"/>
      <c r="BN1126" s="24"/>
      <c r="BO1126" s="24"/>
      <c r="BP1126" s="24"/>
      <c r="BQ1126" s="24"/>
      <c r="BR1126" s="24"/>
      <c r="BS1126" s="24"/>
    </row>
    <row r="1127" spans="8:71" s="6" customFormat="1" x14ac:dyDescent="0.2">
      <c r="H1127" s="26"/>
      <c r="R1127" s="24"/>
      <c r="S1127" s="24"/>
      <c r="T1127" s="24"/>
      <c r="U1127" s="28"/>
      <c r="X1127" s="26"/>
      <c r="AA1127" s="26"/>
      <c r="AD1127" s="26"/>
      <c r="AG1127" s="28"/>
      <c r="AH1127" s="26"/>
      <c r="AI1127" s="26"/>
      <c r="AL1127" s="25"/>
      <c r="AM1127" s="24"/>
      <c r="AN1127" s="24"/>
      <c r="AO1127" s="25"/>
      <c r="AR1127" s="25"/>
      <c r="AU1127" s="34"/>
      <c r="AX1127" s="34"/>
      <c r="AZ1127" s="24"/>
      <c r="BA1127" s="25"/>
      <c r="BB1127" s="24"/>
      <c r="BC1127" s="24"/>
      <c r="BL1127" s="24"/>
      <c r="BM1127" s="24"/>
      <c r="BN1127" s="24"/>
      <c r="BO1127" s="24"/>
      <c r="BP1127" s="24"/>
      <c r="BQ1127" s="24"/>
      <c r="BR1127" s="24"/>
      <c r="BS1127" s="24"/>
    </row>
    <row r="1128" spans="8:71" s="6" customFormat="1" x14ac:dyDescent="0.2">
      <c r="H1128" s="26"/>
      <c r="R1128" s="24"/>
      <c r="S1128" s="24"/>
      <c r="T1128" s="24"/>
      <c r="U1128" s="28"/>
      <c r="X1128" s="26"/>
      <c r="AA1128" s="26"/>
      <c r="AD1128" s="26"/>
      <c r="AG1128" s="28"/>
      <c r="AH1128" s="26"/>
      <c r="AI1128" s="26"/>
      <c r="AL1128" s="25"/>
      <c r="AM1128" s="24"/>
      <c r="AN1128" s="24"/>
      <c r="AO1128" s="25"/>
      <c r="AR1128" s="25"/>
      <c r="AU1128" s="34"/>
      <c r="AX1128" s="34"/>
      <c r="AZ1128" s="24"/>
      <c r="BA1128" s="25"/>
      <c r="BB1128" s="24"/>
      <c r="BC1128" s="24"/>
      <c r="BL1128" s="24"/>
      <c r="BM1128" s="24"/>
      <c r="BN1128" s="24"/>
      <c r="BO1128" s="24"/>
      <c r="BP1128" s="24"/>
      <c r="BQ1128" s="24"/>
      <c r="BR1128" s="24"/>
      <c r="BS1128" s="24"/>
    </row>
    <row r="1129" spans="8:71" s="6" customFormat="1" x14ac:dyDescent="0.2">
      <c r="H1129" s="26"/>
      <c r="R1129" s="24"/>
      <c r="S1129" s="24"/>
      <c r="T1129" s="24"/>
      <c r="U1129" s="28"/>
      <c r="X1129" s="26"/>
      <c r="AA1129" s="26"/>
      <c r="AD1129" s="26"/>
      <c r="AG1129" s="28"/>
      <c r="AH1129" s="26"/>
      <c r="AI1129" s="26"/>
      <c r="AL1129" s="25"/>
      <c r="AM1129" s="24"/>
      <c r="AN1129" s="24"/>
      <c r="AO1129" s="25"/>
      <c r="AR1129" s="25"/>
      <c r="AU1129" s="34"/>
      <c r="AX1129" s="34"/>
      <c r="AZ1129" s="24"/>
      <c r="BA1129" s="25"/>
      <c r="BB1129" s="24"/>
      <c r="BC1129" s="24"/>
      <c r="BL1129" s="24"/>
      <c r="BM1129" s="24"/>
      <c r="BN1129" s="24"/>
      <c r="BO1129" s="24"/>
      <c r="BP1129" s="24"/>
      <c r="BQ1129" s="24"/>
      <c r="BR1129" s="24"/>
      <c r="BS1129" s="24"/>
    </row>
    <row r="1130" spans="8:71" s="6" customFormat="1" x14ac:dyDescent="0.2">
      <c r="H1130" s="26"/>
      <c r="R1130" s="24"/>
      <c r="S1130" s="24"/>
      <c r="T1130" s="24"/>
      <c r="U1130" s="28"/>
      <c r="X1130" s="26"/>
      <c r="AA1130" s="26"/>
      <c r="AD1130" s="26"/>
      <c r="AG1130" s="28"/>
      <c r="AH1130" s="26"/>
      <c r="AI1130" s="26"/>
      <c r="AL1130" s="25"/>
      <c r="AM1130" s="24"/>
      <c r="AN1130" s="24"/>
      <c r="AO1130" s="25"/>
      <c r="AR1130" s="25"/>
      <c r="AU1130" s="34"/>
      <c r="AX1130" s="34"/>
      <c r="AZ1130" s="24"/>
      <c r="BA1130" s="25"/>
      <c r="BB1130" s="24"/>
      <c r="BC1130" s="24"/>
      <c r="BL1130" s="24"/>
      <c r="BM1130" s="24"/>
      <c r="BN1130" s="24"/>
      <c r="BO1130" s="24"/>
      <c r="BP1130" s="24"/>
      <c r="BQ1130" s="24"/>
      <c r="BR1130" s="24"/>
      <c r="BS1130" s="24"/>
    </row>
    <row r="1131" spans="8:71" s="6" customFormat="1" x14ac:dyDescent="0.2">
      <c r="H1131" s="26"/>
      <c r="R1131" s="24"/>
      <c r="S1131" s="24"/>
      <c r="T1131" s="24"/>
      <c r="U1131" s="28"/>
      <c r="X1131" s="26"/>
      <c r="AA1131" s="26"/>
      <c r="AD1131" s="26"/>
      <c r="AG1131" s="28"/>
      <c r="AH1131" s="26"/>
      <c r="AI1131" s="26"/>
      <c r="AL1131" s="25"/>
      <c r="AM1131" s="24"/>
      <c r="AN1131" s="24"/>
      <c r="AO1131" s="25"/>
      <c r="AR1131" s="25"/>
      <c r="AU1131" s="34"/>
      <c r="AX1131" s="34"/>
      <c r="AZ1131" s="24"/>
      <c r="BA1131" s="25"/>
      <c r="BB1131" s="24"/>
      <c r="BC1131" s="24"/>
      <c r="BL1131" s="24"/>
      <c r="BM1131" s="24"/>
      <c r="BN1131" s="24"/>
      <c r="BO1131" s="24"/>
      <c r="BP1131" s="24"/>
      <c r="BQ1131" s="24"/>
      <c r="BR1131" s="24"/>
      <c r="BS1131" s="24"/>
    </row>
    <row r="1132" spans="8:71" s="6" customFormat="1" x14ac:dyDescent="0.2">
      <c r="H1132" s="26"/>
      <c r="R1132" s="24"/>
      <c r="S1132" s="24"/>
      <c r="T1132" s="24"/>
      <c r="U1132" s="28"/>
      <c r="X1132" s="26"/>
      <c r="AA1132" s="26"/>
      <c r="AD1132" s="26"/>
      <c r="AG1132" s="28"/>
      <c r="AH1132" s="26"/>
      <c r="AI1132" s="26"/>
      <c r="AL1132" s="25"/>
      <c r="AM1132" s="24"/>
      <c r="AN1132" s="24"/>
      <c r="AO1132" s="25"/>
      <c r="AR1132" s="25"/>
      <c r="AU1132" s="34"/>
      <c r="AX1132" s="34"/>
      <c r="AZ1132" s="24"/>
      <c r="BA1132" s="25"/>
      <c r="BB1132" s="24"/>
      <c r="BC1132" s="24"/>
      <c r="BL1132" s="24"/>
      <c r="BM1132" s="24"/>
      <c r="BN1132" s="24"/>
      <c r="BO1132" s="24"/>
      <c r="BP1132" s="24"/>
      <c r="BQ1132" s="24"/>
      <c r="BR1132" s="24"/>
      <c r="BS1132" s="24"/>
    </row>
    <row r="1133" spans="8:71" s="6" customFormat="1" x14ac:dyDescent="0.2">
      <c r="H1133" s="26"/>
      <c r="R1133" s="24"/>
      <c r="S1133" s="24"/>
      <c r="T1133" s="24"/>
      <c r="U1133" s="28"/>
      <c r="X1133" s="26"/>
      <c r="AA1133" s="26"/>
      <c r="AD1133" s="26"/>
      <c r="AG1133" s="28"/>
      <c r="AH1133" s="26"/>
      <c r="AI1133" s="26"/>
      <c r="AL1133" s="25"/>
      <c r="AM1133" s="24"/>
      <c r="AN1133" s="24"/>
      <c r="AO1133" s="25"/>
      <c r="AR1133" s="25"/>
      <c r="AU1133" s="34"/>
      <c r="AX1133" s="34"/>
      <c r="AZ1133" s="24"/>
      <c r="BA1133" s="25"/>
      <c r="BB1133" s="24"/>
      <c r="BC1133" s="24"/>
      <c r="BL1133" s="24"/>
      <c r="BM1133" s="24"/>
      <c r="BN1133" s="24"/>
      <c r="BO1133" s="24"/>
      <c r="BP1133" s="24"/>
      <c r="BQ1133" s="24"/>
      <c r="BR1133" s="24"/>
      <c r="BS1133" s="24"/>
    </row>
    <row r="1134" spans="8:71" s="6" customFormat="1" x14ac:dyDescent="0.2">
      <c r="H1134" s="26"/>
      <c r="R1134" s="24"/>
      <c r="S1134" s="24"/>
      <c r="T1134" s="24"/>
      <c r="U1134" s="28"/>
      <c r="X1134" s="26"/>
      <c r="AA1134" s="26"/>
      <c r="AD1134" s="26"/>
      <c r="AG1134" s="28"/>
      <c r="AH1134" s="26"/>
      <c r="AI1134" s="26"/>
      <c r="AL1134" s="25"/>
      <c r="AM1134" s="24"/>
      <c r="AN1134" s="24"/>
      <c r="AO1134" s="25"/>
      <c r="AR1134" s="25"/>
      <c r="AU1134" s="34"/>
      <c r="AX1134" s="34"/>
      <c r="AZ1134" s="24"/>
      <c r="BA1134" s="25"/>
      <c r="BB1134" s="24"/>
      <c r="BC1134" s="24"/>
      <c r="BL1134" s="24"/>
      <c r="BM1134" s="24"/>
      <c r="BN1134" s="24"/>
      <c r="BO1134" s="24"/>
      <c r="BP1134" s="24"/>
      <c r="BQ1134" s="24"/>
      <c r="BR1134" s="24"/>
      <c r="BS1134" s="24"/>
    </row>
    <row r="1135" spans="8:71" s="6" customFormat="1" x14ac:dyDescent="0.2">
      <c r="H1135" s="26"/>
      <c r="R1135" s="24"/>
      <c r="S1135" s="24"/>
      <c r="T1135" s="24"/>
      <c r="U1135" s="28"/>
      <c r="X1135" s="26"/>
      <c r="AA1135" s="26"/>
      <c r="AD1135" s="26"/>
      <c r="AG1135" s="28"/>
      <c r="AH1135" s="26"/>
      <c r="AI1135" s="26"/>
      <c r="AL1135" s="25"/>
      <c r="AM1135" s="24"/>
      <c r="AN1135" s="24"/>
      <c r="AO1135" s="25"/>
      <c r="AR1135" s="25"/>
      <c r="AU1135" s="34"/>
      <c r="AX1135" s="34"/>
      <c r="AZ1135" s="24"/>
      <c r="BA1135" s="25"/>
      <c r="BB1135" s="24"/>
      <c r="BC1135" s="24"/>
      <c r="BL1135" s="24"/>
      <c r="BM1135" s="24"/>
      <c r="BN1135" s="24"/>
      <c r="BO1135" s="24"/>
      <c r="BP1135" s="24"/>
      <c r="BQ1135" s="24"/>
      <c r="BR1135" s="24"/>
      <c r="BS1135" s="24"/>
    </row>
    <row r="1136" spans="8:71" s="6" customFormat="1" x14ac:dyDescent="0.2">
      <c r="H1136" s="26"/>
      <c r="R1136" s="24"/>
      <c r="S1136" s="24"/>
      <c r="T1136" s="24"/>
      <c r="U1136" s="28"/>
      <c r="X1136" s="26"/>
      <c r="AA1136" s="26"/>
      <c r="AD1136" s="26"/>
      <c r="AG1136" s="28"/>
      <c r="AH1136" s="26"/>
      <c r="AI1136" s="26"/>
      <c r="AL1136" s="25"/>
      <c r="AM1136" s="24"/>
      <c r="AN1136" s="24"/>
      <c r="AO1136" s="25"/>
      <c r="AR1136" s="25"/>
      <c r="AU1136" s="34"/>
      <c r="AX1136" s="34"/>
      <c r="AZ1136" s="24"/>
      <c r="BA1136" s="25"/>
      <c r="BB1136" s="24"/>
      <c r="BC1136" s="24"/>
      <c r="BL1136" s="24"/>
      <c r="BM1136" s="24"/>
      <c r="BN1136" s="24"/>
      <c r="BO1136" s="24"/>
      <c r="BP1136" s="24"/>
      <c r="BQ1136" s="24"/>
      <c r="BR1136" s="24"/>
      <c r="BS1136" s="24"/>
    </row>
    <row r="1137" spans="8:71" s="6" customFormat="1" x14ac:dyDescent="0.2">
      <c r="H1137" s="26"/>
      <c r="R1137" s="24"/>
      <c r="S1137" s="24"/>
      <c r="T1137" s="24"/>
      <c r="U1137" s="28"/>
      <c r="X1137" s="26"/>
      <c r="AA1137" s="26"/>
      <c r="AD1137" s="26"/>
      <c r="AG1137" s="28"/>
      <c r="AH1137" s="26"/>
      <c r="AI1137" s="26"/>
      <c r="AL1137" s="25"/>
      <c r="AM1137" s="24"/>
      <c r="AN1137" s="24"/>
      <c r="AO1137" s="25"/>
      <c r="AR1137" s="25"/>
      <c r="AU1137" s="34"/>
      <c r="AX1137" s="34"/>
      <c r="AZ1137" s="24"/>
      <c r="BA1137" s="25"/>
      <c r="BB1137" s="24"/>
      <c r="BC1137" s="24"/>
      <c r="BL1137" s="24"/>
      <c r="BM1137" s="24"/>
      <c r="BN1137" s="24"/>
      <c r="BO1137" s="24"/>
      <c r="BP1137" s="24"/>
      <c r="BQ1137" s="24"/>
      <c r="BR1137" s="24"/>
      <c r="BS1137" s="24"/>
    </row>
    <row r="1138" spans="8:71" s="6" customFormat="1" x14ac:dyDescent="0.2">
      <c r="H1138" s="26"/>
      <c r="R1138" s="24"/>
      <c r="S1138" s="24"/>
      <c r="T1138" s="24"/>
      <c r="U1138" s="28"/>
      <c r="X1138" s="26"/>
      <c r="AA1138" s="26"/>
      <c r="AD1138" s="26"/>
      <c r="AG1138" s="28"/>
      <c r="AH1138" s="26"/>
      <c r="AI1138" s="26"/>
      <c r="AL1138" s="25"/>
      <c r="AM1138" s="24"/>
      <c r="AN1138" s="24"/>
      <c r="AO1138" s="25"/>
      <c r="AR1138" s="25"/>
      <c r="AU1138" s="34"/>
      <c r="AX1138" s="34"/>
      <c r="AZ1138" s="24"/>
      <c r="BA1138" s="25"/>
      <c r="BB1138" s="24"/>
      <c r="BC1138" s="24"/>
      <c r="BL1138" s="24"/>
      <c r="BM1138" s="24"/>
      <c r="BN1138" s="24"/>
      <c r="BO1138" s="24"/>
      <c r="BP1138" s="24"/>
      <c r="BQ1138" s="24"/>
      <c r="BR1138" s="24"/>
      <c r="BS1138" s="24"/>
    </row>
    <row r="1139" spans="8:71" s="6" customFormat="1" x14ac:dyDescent="0.2">
      <c r="H1139" s="26"/>
      <c r="R1139" s="24"/>
      <c r="S1139" s="24"/>
      <c r="T1139" s="24"/>
      <c r="U1139" s="28"/>
      <c r="X1139" s="26"/>
      <c r="AA1139" s="26"/>
      <c r="AD1139" s="26"/>
      <c r="AG1139" s="28"/>
      <c r="AH1139" s="26"/>
      <c r="AI1139" s="26"/>
      <c r="AL1139" s="25"/>
      <c r="AM1139" s="24"/>
      <c r="AN1139" s="24"/>
      <c r="AO1139" s="25"/>
      <c r="AR1139" s="25"/>
      <c r="AU1139" s="34"/>
      <c r="AX1139" s="34"/>
      <c r="AZ1139" s="24"/>
      <c r="BA1139" s="25"/>
      <c r="BB1139" s="24"/>
      <c r="BC1139" s="24"/>
      <c r="BL1139" s="24"/>
      <c r="BM1139" s="24"/>
      <c r="BN1139" s="24"/>
      <c r="BO1139" s="24"/>
      <c r="BP1139" s="24"/>
      <c r="BQ1139" s="24"/>
      <c r="BR1139" s="24"/>
      <c r="BS1139" s="24"/>
    </row>
    <row r="1140" spans="8:71" s="6" customFormat="1" x14ac:dyDescent="0.2">
      <c r="H1140" s="26"/>
      <c r="R1140" s="24"/>
      <c r="S1140" s="24"/>
      <c r="T1140" s="24"/>
      <c r="U1140" s="28"/>
      <c r="X1140" s="26"/>
      <c r="AA1140" s="26"/>
      <c r="AD1140" s="26"/>
      <c r="AG1140" s="28"/>
      <c r="AH1140" s="26"/>
      <c r="AI1140" s="26"/>
      <c r="AL1140" s="25"/>
      <c r="AM1140" s="24"/>
      <c r="AN1140" s="24"/>
      <c r="AO1140" s="25"/>
      <c r="AR1140" s="25"/>
      <c r="AU1140" s="34"/>
      <c r="AX1140" s="34"/>
      <c r="AZ1140" s="24"/>
      <c r="BA1140" s="25"/>
      <c r="BB1140" s="24"/>
      <c r="BC1140" s="24"/>
      <c r="BL1140" s="24"/>
      <c r="BM1140" s="24"/>
      <c r="BN1140" s="24"/>
      <c r="BO1140" s="24"/>
      <c r="BP1140" s="24"/>
      <c r="BQ1140" s="24"/>
      <c r="BR1140" s="24"/>
      <c r="BS1140" s="24"/>
    </row>
    <row r="1141" spans="8:71" s="6" customFormat="1" x14ac:dyDescent="0.2">
      <c r="H1141" s="26"/>
      <c r="R1141" s="24"/>
      <c r="S1141" s="24"/>
      <c r="T1141" s="24"/>
      <c r="U1141" s="28"/>
      <c r="X1141" s="26"/>
      <c r="AA1141" s="26"/>
      <c r="AD1141" s="26"/>
      <c r="AG1141" s="28"/>
      <c r="AH1141" s="26"/>
      <c r="AI1141" s="26"/>
      <c r="AL1141" s="25"/>
      <c r="AM1141" s="24"/>
      <c r="AN1141" s="24"/>
      <c r="AO1141" s="25"/>
      <c r="AR1141" s="25"/>
      <c r="AU1141" s="34"/>
      <c r="AX1141" s="34"/>
      <c r="AZ1141" s="24"/>
      <c r="BA1141" s="25"/>
      <c r="BB1141" s="24"/>
      <c r="BC1141" s="24"/>
      <c r="BL1141" s="24"/>
      <c r="BM1141" s="24"/>
      <c r="BN1141" s="24"/>
      <c r="BO1141" s="24"/>
      <c r="BP1141" s="24"/>
      <c r="BQ1141" s="24"/>
      <c r="BR1141" s="24"/>
      <c r="BS1141" s="24"/>
    </row>
    <row r="1142" spans="8:71" s="6" customFormat="1" x14ac:dyDescent="0.2">
      <c r="H1142" s="26"/>
      <c r="R1142" s="24"/>
      <c r="S1142" s="24"/>
      <c r="T1142" s="24"/>
      <c r="U1142" s="28"/>
      <c r="X1142" s="26"/>
      <c r="AA1142" s="26"/>
      <c r="AD1142" s="26"/>
      <c r="AG1142" s="28"/>
      <c r="AH1142" s="26"/>
      <c r="AI1142" s="26"/>
      <c r="AL1142" s="25"/>
      <c r="AM1142" s="24"/>
      <c r="AN1142" s="24"/>
      <c r="AO1142" s="25"/>
      <c r="AR1142" s="25"/>
      <c r="AU1142" s="34"/>
      <c r="AX1142" s="34"/>
      <c r="AZ1142" s="24"/>
      <c r="BA1142" s="25"/>
      <c r="BB1142" s="24"/>
      <c r="BC1142" s="24"/>
      <c r="BL1142" s="24"/>
      <c r="BM1142" s="24"/>
      <c r="BN1142" s="24"/>
      <c r="BO1142" s="24"/>
      <c r="BP1142" s="24"/>
      <c r="BQ1142" s="24"/>
      <c r="BR1142" s="24"/>
      <c r="BS1142" s="24"/>
    </row>
    <row r="1143" spans="8:71" s="6" customFormat="1" x14ac:dyDescent="0.2">
      <c r="H1143" s="26"/>
      <c r="R1143" s="24"/>
      <c r="S1143" s="24"/>
      <c r="T1143" s="24"/>
      <c r="U1143" s="28"/>
      <c r="X1143" s="26"/>
      <c r="AA1143" s="26"/>
      <c r="AD1143" s="26"/>
      <c r="AG1143" s="28"/>
      <c r="AH1143" s="26"/>
      <c r="AI1143" s="26"/>
      <c r="AL1143" s="25"/>
      <c r="AM1143" s="24"/>
      <c r="AN1143" s="24"/>
      <c r="AO1143" s="25"/>
      <c r="AR1143" s="25"/>
      <c r="AU1143" s="34"/>
      <c r="AX1143" s="34"/>
      <c r="AZ1143" s="24"/>
      <c r="BA1143" s="25"/>
      <c r="BB1143" s="24"/>
      <c r="BC1143" s="24"/>
      <c r="BL1143" s="24"/>
      <c r="BM1143" s="24"/>
      <c r="BN1143" s="24"/>
      <c r="BO1143" s="24"/>
      <c r="BP1143" s="24"/>
      <c r="BQ1143" s="24"/>
      <c r="BR1143" s="24"/>
      <c r="BS1143" s="24"/>
    </row>
    <row r="1144" spans="8:71" s="6" customFormat="1" x14ac:dyDescent="0.2">
      <c r="H1144" s="26"/>
      <c r="R1144" s="24"/>
      <c r="S1144" s="24"/>
      <c r="T1144" s="24"/>
      <c r="U1144" s="28"/>
      <c r="X1144" s="26"/>
      <c r="AA1144" s="26"/>
      <c r="AD1144" s="26"/>
      <c r="AG1144" s="28"/>
      <c r="AH1144" s="26"/>
      <c r="AI1144" s="26"/>
      <c r="AL1144" s="25"/>
      <c r="AM1144" s="24"/>
      <c r="AN1144" s="24"/>
      <c r="AO1144" s="25"/>
      <c r="AR1144" s="25"/>
      <c r="AU1144" s="34"/>
      <c r="AX1144" s="34"/>
      <c r="AZ1144" s="24"/>
      <c r="BA1144" s="25"/>
      <c r="BB1144" s="24"/>
      <c r="BC1144" s="24"/>
      <c r="BL1144" s="24"/>
      <c r="BM1144" s="24"/>
      <c r="BN1144" s="24"/>
      <c r="BO1144" s="24"/>
      <c r="BP1144" s="24"/>
      <c r="BQ1144" s="24"/>
      <c r="BR1144" s="24"/>
      <c r="BS1144" s="24"/>
    </row>
    <row r="1145" spans="8:71" s="6" customFormat="1" x14ac:dyDescent="0.2">
      <c r="H1145" s="26"/>
      <c r="R1145" s="24"/>
      <c r="S1145" s="24"/>
      <c r="T1145" s="24"/>
      <c r="U1145" s="28"/>
      <c r="X1145" s="26"/>
      <c r="AA1145" s="26"/>
      <c r="AD1145" s="26"/>
      <c r="AG1145" s="28"/>
      <c r="AH1145" s="26"/>
      <c r="AI1145" s="26"/>
      <c r="AL1145" s="25"/>
      <c r="AM1145" s="24"/>
      <c r="AN1145" s="24"/>
      <c r="AO1145" s="25"/>
      <c r="AR1145" s="25"/>
      <c r="AU1145" s="34"/>
      <c r="AX1145" s="34"/>
      <c r="AZ1145" s="24"/>
      <c r="BA1145" s="25"/>
      <c r="BB1145" s="24"/>
      <c r="BC1145" s="24"/>
      <c r="BL1145" s="24"/>
      <c r="BM1145" s="24"/>
      <c r="BN1145" s="24"/>
      <c r="BO1145" s="24"/>
      <c r="BP1145" s="24"/>
      <c r="BQ1145" s="24"/>
      <c r="BR1145" s="24"/>
      <c r="BS1145" s="24"/>
    </row>
    <row r="1146" spans="8:71" s="6" customFormat="1" x14ac:dyDescent="0.2">
      <c r="H1146" s="26"/>
      <c r="R1146" s="24"/>
      <c r="S1146" s="24"/>
      <c r="T1146" s="24"/>
      <c r="U1146" s="28"/>
      <c r="X1146" s="26"/>
      <c r="AA1146" s="26"/>
      <c r="AD1146" s="26"/>
      <c r="AG1146" s="28"/>
      <c r="AH1146" s="26"/>
      <c r="AI1146" s="26"/>
      <c r="AL1146" s="25"/>
      <c r="AM1146" s="24"/>
      <c r="AN1146" s="24"/>
      <c r="AO1146" s="25"/>
      <c r="AR1146" s="25"/>
      <c r="AU1146" s="34"/>
      <c r="AX1146" s="34"/>
      <c r="AZ1146" s="24"/>
      <c r="BA1146" s="25"/>
      <c r="BB1146" s="24"/>
      <c r="BC1146" s="24"/>
      <c r="BL1146" s="24"/>
      <c r="BM1146" s="24"/>
      <c r="BN1146" s="24"/>
      <c r="BO1146" s="24"/>
      <c r="BP1146" s="24"/>
      <c r="BQ1146" s="24"/>
      <c r="BR1146" s="24"/>
      <c r="BS1146" s="24"/>
    </row>
    <row r="1147" spans="8:71" s="6" customFormat="1" x14ac:dyDescent="0.2">
      <c r="H1147" s="26"/>
      <c r="R1147" s="24"/>
      <c r="S1147" s="24"/>
      <c r="T1147" s="24"/>
      <c r="U1147" s="28"/>
      <c r="X1147" s="26"/>
      <c r="AA1147" s="26"/>
      <c r="AD1147" s="26"/>
      <c r="AG1147" s="28"/>
      <c r="AH1147" s="26"/>
      <c r="AI1147" s="26"/>
      <c r="AL1147" s="25"/>
      <c r="AM1147" s="24"/>
      <c r="AN1147" s="24"/>
      <c r="AO1147" s="25"/>
      <c r="AR1147" s="25"/>
      <c r="AU1147" s="34"/>
      <c r="AX1147" s="34"/>
      <c r="AZ1147" s="24"/>
      <c r="BA1147" s="25"/>
      <c r="BB1147" s="24"/>
      <c r="BC1147" s="24"/>
      <c r="BL1147" s="24"/>
      <c r="BM1147" s="24"/>
      <c r="BN1147" s="24"/>
      <c r="BO1147" s="24"/>
      <c r="BP1147" s="24"/>
      <c r="BQ1147" s="24"/>
      <c r="BR1147" s="24"/>
      <c r="BS1147" s="24"/>
    </row>
    <row r="1148" spans="8:71" s="6" customFormat="1" x14ac:dyDescent="0.2">
      <c r="H1148" s="26"/>
      <c r="R1148" s="24"/>
      <c r="S1148" s="24"/>
      <c r="T1148" s="24"/>
      <c r="U1148" s="28"/>
      <c r="X1148" s="26"/>
      <c r="AA1148" s="26"/>
      <c r="AD1148" s="26"/>
      <c r="AG1148" s="28"/>
      <c r="AH1148" s="26"/>
      <c r="AI1148" s="26"/>
      <c r="AL1148" s="25"/>
      <c r="AM1148" s="24"/>
      <c r="AN1148" s="24"/>
      <c r="AO1148" s="25"/>
      <c r="AR1148" s="25"/>
      <c r="AU1148" s="34"/>
      <c r="AX1148" s="34"/>
      <c r="AZ1148" s="24"/>
      <c r="BA1148" s="25"/>
      <c r="BB1148" s="24"/>
      <c r="BC1148" s="24"/>
      <c r="BL1148" s="24"/>
      <c r="BM1148" s="24"/>
      <c r="BN1148" s="24"/>
      <c r="BO1148" s="24"/>
      <c r="BP1148" s="24"/>
      <c r="BQ1148" s="24"/>
      <c r="BR1148" s="24"/>
      <c r="BS1148" s="24"/>
    </row>
    <row r="1149" spans="8:71" s="6" customFormat="1" x14ac:dyDescent="0.2">
      <c r="H1149" s="26"/>
      <c r="R1149" s="24"/>
      <c r="S1149" s="24"/>
      <c r="T1149" s="24"/>
      <c r="U1149" s="28"/>
      <c r="X1149" s="26"/>
      <c r="AA1149" s="26"/>
      <c r="AD1149" s="26"/>
      <c r="AG1149" s="28"/>
      <c r="AH1149" s="26"/>
      <c r="AI1149" s="26"/>
      <c r="AL1149" s="25"/>
      <c r="AM1149" s="24"/>
      <c r="AN1149" s="24"/>
      <c r="AO1149" s="25"/>
      <c r="AR1149" s="25"/>
      <c r="AU1149" s="34"/>
      <c r="AX1149" s="34"/>
      <c r="AZ1149" s="24"/>
      <c r="BA1149" s="25"/>
      <c r="BB1149" s="24"/>
      <c r="BC1149" s="24"/>
      <c r="BL1149" s="24"/>
      <c r="BM1149" s="24"/>
      <c r="BN1149" s="24"/>
      <c r="BO1149" s="24"/>
      <c r="BP1149" s="24"/>
      <c r="BQ1149" s="24"/>
      <c r="BR1149" s="24"/>
      <c r="BS1149" s="24"/>
    </row>
    <row r="1150" spans="8:71" s="6" customFormat="1" x14ac:dyDescent="0.2">
      <c r="H1150" s="26"/>
      <c r="R1150" s="24"/>
      <c r="S1150" s="24"/>
      <c r="T1150" s="24"/>
      <c r="U1150" s="28"/>
      <c r="X1150" s="26"/>
      <c r="AA1150" s="26"/>
      <c r="AD1150" s="26"/>
      <c r="AG1150" s="28"/>
      <c r="AH1150" s="26"/>
      <c r="AI1150" s="26"/>
      <c r="AL1150" s="25"/>
      <c r="AM1150" s="24"/>
      <c r="AN1150" s="24"/>
      <c r="AO1150" s="25"/>
      <c r="AR1150" s="25"/>
      <c r="AU1150" s="34"/>
      <c r="AX1150" s="34"/>
      <c r="AZ1150" s="24"/>
      <c r="BA1150" s="25"/>
      <c r="BB1150" s="24"/>
      <c r="BC1150" s="24"/>
      <c r="BL1150" s="24"/>
      <c r="BM1150" s="24"/>
      <c r="BN1150" s="24"/>
      <c r="BO1150" s="24"/>
      <c r="BP1150" s="24"/>
      <c r="BQ1150" s="24"/>
      <c r="BR1150" s="24"/>
      <c r="BS1150" s="24"/>
    </row>
    <row r="1151" spans="8:71" s="6" customFormat="1" x14ac:dyDescent="0.2">
      <c r="H1151" s="26"/>
      <c r="R1151" s="24"/>
      <c r="S1151" s="24"/>
      <c r="T1151" s="24"/>
      <c r="U1151" s="28"/>
      <c r="X1151" s="26"/>
      <c r="AA1151" s="26"/>
      <c r="AD1151" s="26"/>
      <c r="AG1151" s="28"/>
      <c r="AH1151" s="26"/>
      <c r="AI1151" s="26"/>
      <c r="AL1151" s="25"/>
      <c r="AM1151" s="24"/>
      <c r="AN1151" s="24"/>
      <c r="AO1151" s="25"/>
      <c r="AR1151" s="25"/>
      <c r="AU1151" s="34"/>
      <c r="AX1151" s="34"/>
      <c r="AZ1151" s="24"/>
      <c r="BA1151" s="25"/>
      <c r="BB1151" s="24"/>
      <c r="BC1151" s="24"/>
      <c r="BL1151" s="24"/>
      <c r="BM1151" s="24"/>
      <c r="BN1151" s="24"/>
      <c r="BO1151" s="24"/>
      <c r="BP1151" s="24"/>
      <c r="BQ1151" s="24"/>
      <c r="BR1151" s="24"/>
      <c r="BS1151" s="24"/>
    </row>
    <row r="1152" spans="8:71" s="6" customFormat="1" x14ac:dyDescent="0.2">
      <c r="H1152" s="26"/>
      <c r="R1152" s="24"/>
      <c r="S1152" s="24"/>
      <c r="T1152" s="24"/>
      <c r="U1152" s="28"/>
      <c r="X1152" s="26"/>
      <c r="AA1152" s="26"/>
      <c r="AD1152" s="26"/>
      <c r="AG1152" s="28"/>
      <c r="AH1152" s="26"/>
      <c r="AI1152" s="26"/>
      <c r="AL1152" s="25"/>
      <c r="AM1152" s="24"/>
      <c r="AN1152" s="24"/>
      <c r="AO1152" s="25"/>
      <c r="AR1152" s="25"/>
      <c r="AU1152" s="34"/>
      <c r="AX1152" s="34"/>
      <c r="AZ1152" s="24"/>
      <c r="BA1152" s="25"/>
      <c r="BB1152" s="24"/>
      <c r="BC1152" s="24"/>
      <c r="BL1152" s="24"/>
      <c r="BM1152" s="24"/>
      <c r="BN1152" s="24"/>
      <c r="BO1152" s="24"/>
      <c r="BP1152" s="24"/>
      <c r="BQ1152" s="24"/>
      <c r="BR1152" s="24"/>
      <c r="BS1152" s="24"/>
    </row>
    <row r="1153" spans="8:71" s="6" customFormat="1" x14ac:dyDescent="0.2">
      <c r="H1153" s="26"/>
      <c r="R1153" s="24"/>
      <c r="S1153" s="24"/>
      <c r="T1153" s="24"/>
      <c r="U1153" s="28"/>
      <c r="X1153" s="26"/>
      <c r="AA1153" s="26"/>
      <c r="AD1153" s="26"/>
      <c r="AG1153" s="28"/>
      <c r="AH1153" s="26"/>
      <c r="AI1153" s="26"/>
      <c r="AL1153" s="25"/>
      <c r="AM1153" s="24"/>
      <c r="AN1153" s="24"/>
      <c r="AO1153" s="25"/>
      <c r="AR1153" s="25"/>
      <c r="AU1153" s="34"/>
      <c r="AX1153" s="34"/>
      <c r="AZ1153" s="24"/>
      <c r="BA1153" s="25"/>
      <c r="BB1153" s="24"/>
      <c r="BC1153" s="24"/>
      <c r="BL1153" s="24"/>
      <c r="BM1153" s="24"/>
      <c r="BN1153" s="24"/>
      <c r="BO1153" s="24"/>
      <c r="BP1153" s="24"/>
      <c r="BQ1153" s="24"/>
      <c r="BR1153" s="24"/>
      <c r="BS1153" s="24"/>
    </row>
    <row r="1154" spans="8:71" s="6" customFormat="1" x14ac:dyDescent="0.2">
      <c r="H1154" s="26"/>
      <c r="R1154" s="24"/>
      <c r="S1154" s="24"/>
      <c r="T1154" s="24"/>
      <c r="U1154" s="28"/>
      <c r="X1154" s="26"/>
      <c r="AA1154" s="26"/>
      <c r="AD1154" s="26"/>
      <c r="AG1154" s="28"/>
      <c r="AH1154" s="26"/>
      <c r="AI1154" s="26"/>
      <c r="AL1154" s="25"/>
      <c r="AM1154" s="24"/>
      <c r="AN1154" s="24"/>
      <c r="AO1154" s="25"/>
      <c r="AR1154" s="25"/>
      <c r="AU1154" s="34"/>
      <c r="AX1154" s="34"/>
      <c r="AZ1154" s="24"/>
      <c r="BA1154" s="25"/>
      <c r="BB1154" s="24"/>
      <c r="BC1154" s="24"/>
      <c r="BL1154" s="24"/>
      <c r="BM1154" s="24"/>
      <c r="BN1154" s="24"/>
      <c r="BO1154" s="24"/>
      <c r="BP1154" s="24"/>
      <c r="BQ1154" s="24"/>
      <c r="BR1154" s="24"/>
      <c r="BS1154" s="24"/>
    </row>
    <row r="1155" spans="8:71" s="6" customFormat="1" x14ac:dyDescent="0.2">
      <c r="H1155" s="26"/>
      <c r="R1155" s="24"/>
      <c r="S1155" s="24"/>
      <c r="T1155" s="24"/>
      <c r="U1155" s="28"/>
      <c r="X1155" s="26"/>
      <c r="AA1155" s="26"/>
      <c r="AD1155" s="26"/>
      <c r="AG1155" s="28"/>
      <c r="AH1155" s="26"/>
      <c r="AI1155" s="26"/>
      <c r="AL1155" s="25"/>
      <c r="AM1155" s="24"/>
      <c r="AN1155" s="24"/>
      <c r="AO1155" s="25"/>
      <c r="AR1155" s="25"/>
      <c r="AU1155" s="34"/>
      <c r="AX1155" s="34"/>
      <c r="AZ1155" s="24"/>
      <c r="BA1155" s="25"/>
      <c r="BB1155" s="24"/>
      <c r="BC1155" s="24"/>
      <c r="BL1155" s="24"/>
      <c r="BM1155" s="24"/>
      <c r="BN1155" s="24"/>
      <c r="BO1155" s="24"/>
      <c r="BP1155" s="24"/>
      <c r="BQ1155" s="24"/>
      <c r="BR1155" s="24"/>
      <c r="BS1155" s="24"/>
    </row>
    <row r="1156" spans="8:71" s="6" customFormat="1" x14ac:dyDescent="0.2">
      <c r="H1156" s="26"/>
      <c r="R1156" s="24"/>
      <c r="S1156" s="24"/>
      <c r="T1156" s="24"/>
      <c r="U1156" s="28"/>
      <c r="X1156" s="26"/>
      <c r="AA1156" s="26"/>
      <c r="AD1156" s="26"/>
      <c r="AG1156" s="28"/>
      <c r="AH1156" s="26"/>
      <c r="AI1156" s="26"/>
      <c r="AL1156" s="25"/>
      <c r="AM1156" s="24"/>
      <c r="AN1156" s="24"/>
      <c r="AO1156" s="25"/>
      <c r="AR1156" s="25"/>
      <c r="AU1156" s="34"/>
      <c r="AX1156" s="34"/>
      <c r="AZ1156" s="24"/>
      <c r="BA1156" s="25"/>
      <c r="BB1156" s="24"/>
      <c r="BC1156" s="24"/>
      <c r="BL1156" s="24"/>
      <c r="BM1156" s="24"/>
      <c r="BN1156" s="24"/>
      <c r="BO1156" s="24"/>
      <c r="BP1156" s="24"/>
      <c r="BQ1156" s="24"/>
      <c r="BR1156" s="24"/>
      <c r="BS1156" s="24"/>
    </row>
    <row r="1157" spans="8:71" s="6" customFormat="1" x14ac:dyDescent="0.2">
      <c r="H1157" s="26"/>
      <c r="R1157" s="24"/>
      <c r="S1157" s="24"/>
      <c r="T1157" s="24"/>
      <c r="U1157" s="28"/>
      <c r="X1157" s="26"/>
      <c r="AA1157" s="26"/>
      <c r="AD1157" s="26"/>
      <c r="AG1157" s="28"/>
      <c r="AH1157" s="26"/>
      <c r="AI1157" s="26"/>
      <c r="AL1157" s="25"/>
      <c r="AM1157" s="24"/>
      <c r="AN1157" s="24"/>
      <c r="AO1157" s="25"/>
      <c r="AR1157" s="25"/>
      <c r="AU1157" s="34"/>
      <c r="AX1157" s="34"/>
      <c r="AZ1157" s="24"/>
      <c r="BA1157" s="25"/>
      <c r="BB1157" s="24"/>
      <c r="BC1157" s="24"/>
      <c r="BL1157" s="24"/>
      <c r="BM1157" s="24"/>
      <c r="BN1157" s="24"/>
      <c r="BO1157" s="24"/>
      <c r="BP1157" s="24"/>
      <c r="BQ1157" s="24"/>
      <c r="BR1157" s="24"/>
      <c r="BS1157" s="24"/>
    </row>
    <row r="1158" spans="8:71" s="6" customFormat="1" x14ac:dyDescent="0.2">
      <c r="H1158" s="26"/>
      <c r="R1158" s="24"/>
      <c r="S1158" s="24"/>
      <c r="T1158" s="24"/>
      <c r="U1158" s="28"/>
      <c r="X1158" s="26"/>
      <c r="AA1158" s="26"/>
      <c r="AD1158" s="26"/>
      <c r="AG1158" s="28"/>
      <c r="AH1158" s="26"/>
      <c r="AI1158" s="26"/>
      <c r="AL1158" s="25"/>
      <c r="AM1158" s="24"/>
      <c r="AN1158" s="24"/>
      <c r="AO1158" s="25"/>
      <c r="AR1158" s="25"/>
      <c r="AU1158" s="34"/>
      <c r="AX1158" s="34"/>
      <c r="AZ1158" s="24"/>
      <c r="BA1158" s="25"/>
      <c r="BB1158" s="24"/>
      <c r="BC1158" s="24"/>
      <c r="BL1158" s="24"/>
      <c r="BM1158" s="24"/>
      <c r="BN1158" s="24"/>
      <c r="BO1158" s="24"/>
      <c r="BP1158" s="24"/>
      <c r="BQ1158" s="24"/>
      <c r="BR1158" s="24"/>
      <c r="BS1158" s="24"/>
    </row>
    <row r="1159" spans="8:71" s="6" customFormat="1" x14ac:dyDescent="0.2">
      <c r="H1159" s="26"/>
      <c r="R1159" s="24"/>
      <c r="S1159" s="24"/>
      <c r="T1159" s="24"/>
      <c r="U1159" s="28"/>
      <c r="X1159" s="26"/>
      <c r="AA1159" s="26"/>
      <c r="AD1159" s="26"/>
      <c r="AG1159" s="28"/>
      <c r="AH1159" s="26"/>
      <c r="AI1159" s="26"/>
      <c r="AL1159" s="25"/>
      <c r="AM1159" s="24"/>
      <c r="AN1159" s="24"/>
      <c r="AO1159" s="25"/>
      <c r="AR1159" s="25"/>
      <c r="AU1159" s="34"/>
      <c r="AX1159" s="34"/>
      <c r="AZ1159" s="24"/>
      <c r="BA1159" s="25"/>
      <c r="BB1159" s="24"/>
      <c r="BC1159" s="24"/>
      <c r="BL1159" s="24"/>
      <c r="BM1159" s="24"/>
      <c r="BN1159" s="24"/>
      <c r="BO1159" s="24"/>
      <c r="BP1159" s="24"/>
      <c r="BQ1159" s="24"/>
      <c r="BR1159" s="24"/>
      <c r="BS1159" s="24"/>
    </row>
    <row r="1160" spans="8:71" s="6" customFormat="1" x14ac:dyDescent="0.2">
      <c r="H1160" s="26"/>
      <c r="R1160" s="24"/>
      <c r="S1160" s="24"/>
      <c r="T1160" s="24"/>
      <c r="U1160" s="28"/>
      <c r="X1160" s="26"/>
      <c r="AA1160" s="26"/>
      <c r="AD1160" s="26"/>
      <c r="AG1160" s="28"/>
      <c r="AH1160" s="26"/>
      <c r="AI1160" s="26"/>
      <c r="AL1160" s="25"/>
      <c r="AM1160" s="24"/>
      <c r="AN1160" s="24"/>
      <c r="AO1160" s="25"/>
      <c r="AR1160" s="25"/>
      <c r="AU1160" s="34"/>
      <c r="AX1160" s="34"/>
      <c r="AZ1160" s="24"/>
      <c r="BA1160" s="25"/>
      <c r="BB1160" s="24"/>
      <c r="BC1160" s="24"/>
      <c r="BL1160" s="24"/>
      <c r="BM1160" s="24"/>
      <c r="BN1160" s="24"/>
      <c r="BO1160" s="24"/>
      <c r="BP1160" s="24"/>
      <c r="BQ1160" s="24"/>
      <c r="BR1160" s="24"/>
      <c r="BS1160" s="24"/>
    </row>
    <row r="1161" spans="8:71" s="6" customFormat="1" x14ac:dyDescent="0.2">
      <c r="H1161" s="26"/>
      <c r="R1161" s="24"/>
      <c r="S1161" s="24"/>
      <c r="T1161" s="24"/>
      <c r="U1161" s="28"/>
      <c r="X1161" s="26"/>
      <c r="AA1161" s="26"/>
      <c r="AD1161" s="26"/>
      <c r="AG1161" s="28"/>
      <c r="AH1161" s="26"/>
      <c r="AI1161" s="26"/>
      <c r="AL1161" s="25"/>
      <c r="AM1161" s="24"/>
      <c r="AN1161" s="24"/>
      <c r="AO1161" s="25"/>
      <c r="AR1161" s="25"/>
      <c r="AU1161" s="34"/>
      <c r="AX1161" s="34"/>
      <c r="AZ1161" s="24"/>
      <c r="BA1161" s="25"/>
      <c r="BB1161" s="24"/>
      <c r="BC1161" s="24"/>
      <c r="BL1161" s="24"/>
      <c r="BM1161" s="24"/>
      <c r="BN1161" s="24"/>
      <c r="BO1161" s="24"/>
      <c r="BP1161" s="24"/>
      <c r="BQ1161" s="24"/>
      <c r="BR1161" s="24"/>
      <c r="BS1161" s="24"/>
    </row>
    <row r="1162" spans="8:71" s="6" customFormat="1" x14ac:dyDescent="0.2">
      <c r="H1162" s="26"/>
      <c r="R1162" s="24"/>
      <c r="S1162" s="24"/>
      <c r="T1162" s="24"/>
      <c r="U1162" s="28"/>
      <c r="X1162" s="26"/>
      <c r="AA1162" s="26"/>
      <c r="AD1162" s="26"/>
      <c r="AG1162" s="28"/>
      <c r="AH1162" s="26"/>
      <c r="AI1162" s="26"/>
      <c r="AL1162" s="25"/>
      <c r="AM1162" s="24"/>
      <c r="AN1162" s="24"/>
      <c r="AO1162" s="25"/>
      <c r="AR1162" s="25"/>
      <c r="AU1162" s="34"/>
      <c r="AX1162" s="34"/>
      <c r="AZ1162" s="24"/>
      <c r="BA1162" s="25"/>
      <c r="BB1162" s="24"/>
      <c r="BC1162" s="24"/>
      <c r="BL1162" s="24"/>
      <c r="BM1162" s="24"/>
      <c r="BN1162" s="24"/>
      <c r="BO1162" s="24"/>
      <c r="BP1162" s="24"/>
      <c r="BQ1162" s="24"/>
      <c r="BR1162" s="24"/>
      <c r="BS1162" s="24"/>
    </row>
    <row r="1163" spans="8:71" s="6" customFormat="1" x14ac:dyDescent="0.2">
      <c r="H1163" s="26"/>
      <c r="R1163" s="24"/>
      <c r="S1163" s="24"/>
      <c r="T1163" s="24"/>
      <c r="U1163" s="28"/>
      <c r="X1163" s="26"/>
      <c r="AA1163" s="26"/>
      <c r="AD1163" s="26"/>
      <c r="AG1163" s="28"/>
      <c r="AH1163" s="26"/>
      <c r="AI1163" s="26"/>
      <c r="AL1163" s="25"/>
      <c r="AM1163" s="24"/>
      <c r="AN1163" s="24"/>
      <c r="AO1163" s="25"/>
      <c r="AR1163" s="25"/>
      <c r="AU1163" s="34"/>
      <c r="AX1163" s="34"/>
      <c r="AZ1163" s="24"/>
      <c r="BA1163" s="25"/>
      <c r="BB1163" s="24"/>
      <c r="BC1163" s="24"/>
      <c r="BL1163" s="24"/>
      <c r="BM1163" s="24"/>
      <c r="BN1163" s="24"/>
      <c r="BO1163" s="24"/>
      <c r="BP1163" s="24"/>
      <c r="BQ1163" s="24"/>
      <c r="BR1163" s="24"/>
      <c r="BS1163" s="24"/>
    </row>
    <row r="1164" spans="8:71" s="6" customFormat="1" x14ac:dyDescent="0.2">
      <c r="H1164" s="26"/>
      <c r="R1164" s="24"/>
      <c r="S1164" s="24"/>
      <c r="T1164" s="24"/>
      <c r="U1164" s="28"/>
      <c r="X1164" s="26"/>
      <c r="AA1164" s="26"/>
      <c r="AD1164" s="26"/>
      <c r="AG1164" s="28"/>
      <c r="AH1164" s="26"/>
      <c r="AI1164" s="26"/>
      <c r="AL1164" s="25"/>
      <c r="AM1164" s="24"/>
      <c r="AN1164" s="24"/>
      <c r="AO1164" s="25"/>
      <c r="AR1164" s="25"/>
      <c r="AU1164" s="34"/>
      <c r="AX1164" s="34"/>
      <c r="AZ1164" s="24"/>
      <c r="BA1164" s="25"/>
      <c r="BB1164" s="24"/>
      <c r="BC1164" s="24"/>
      <c r="BL1164" s="24"/>
      <c r="BM1164" s="24"/>
      <c r="BN1164" s="24"/>
      <c r="BO1164" s="24"/>
      <c r="BP1164" s="24"/>
      <c r="BQ1164" s="24"/>
      <c r="BR1164" s="24"/>
      <c r="BS1164" s="24"/>
    </row>
    <row r="1165" spans="8:71" s="6" customFormat="1" x14ac:dyDescent="0.2">
      <c r="H1165" s="26"/>
      <c r="R1165" s="24"/>
      <c r="S1165" s="24"/>
      <c r="T1165" s="24"/>
      <c r="U1165" s="28"/>
      <c r="X1165" s="26"/>
      <c r="AA1165" s="26"/>
      <c r="AD1165" s="26"/>
      <c r="AG1165" s="28"/>
      <c r="AH1165" s="26"/>
      <c r="AI1165" s="26"/>
      <c r="AL1165" s="25"/>
      <c r="AM1165" s="24"/>
      <c r="AN1165" s="24"/>
      <c r="AO1165" s="25"/>
      <c r="AR1165" s="25"/>
      <c r="AU1165" s="34"/>
      <c r="AX1165" s="34"/>
      <c r="AZ1165" s="24"/>
      <c r="BA1165" s="25"/>
      <c r="BB1165" s="24"/>
      <c r="BC1165" s="24"/>
      <c r="BL1165" s="24"/>
      <c r="BM1165" s="24"/>
      <c r="BN1165" s="24"/>
      <c r="BO1165" s="24"/>
      <c r="BP1165" s="24"/>
      <c r="BQ1165" s="24"/>
      <c r="BR1165" s="24"/>
      <c r="BS1165" s="24"/>
    </row>
    <row r="1166" spans="8:71" s="6" customFormat="1" x14ac:dyDescent="0.2">
      <c r="H1166" s="26"/>
      <c r="R1166" s="24"/>
      <c r="S1166" s="24"/>
      <c r="T1166" s="24"/>
      <c r="U1166" s="28"/>
      <c r="X1166" s="26"/>
      <c r="AA1166" s="26"/>
      <c r="AD1166" s="26"/>
      <c r="AG1166" s="28"/>
      <c r="AH1166" s="26"/>
      <c r="AI1166" s="26"/>
      <c r="AL1166" s="25"/>
      <c r="AM1166" s="24"/>
      <c r="AN1166" s="24"/>
      <c r="AO1166" s="25"/>
      <c r="AR1166" s="25"/>
      <c r="AU1166" s="34"/>
      <c r="AX1166" s="34"/>
      <c r="AZ1166" s="24"/>
      <c r="BA1166" s="25"/>
      <c r="BB1166" s="24"/>
      <c r="BC1166" s="24"/>
      <c r="BL1166" s="24"/>
      <c r="BM1166" s="24"/>
      <c r="BN1166" s="24"/>
      <c r="BO1166" s="24"/>
      <c r="BP1166" s="24"/>
      <c r="BQ1166" s="24"/>
      <c r="BR1166" s="24"/>
      <c r="BS1166" s="24"/>
    </row>
    <row r="1167" spans="8:71" s="6" customFormat="1" x14ac:dyDescent="0.2">
      <c r="H1167" s="26"/>
      <c r="R1167" s="24"/>
      <c r="S1167" s="24"/>
      <c r="T1167" s="24"/>
      <c r="U1167" s="28"/>
      <c r="X1167" s="26"/>
      <c r="AA1167" s="26"/>
      <c r="AD1167" s="26"/>
      <c r="AG1167" s="28"/>
      <c r="AH1167" s="26"/>
      <c r="AI1167" s="26"/>
      <c r="AL1167" s="25"/>
      <c r="AM1167" s="24"/>
      <c r="AN1167" s="24"/>
      <c r="AO1167" s="25"/>
      <c r="AR1167" s="25"/>
      <c r="AU1167" s="34"/>
      <c r="AX1167" s="34"/>
      <c r="AZ1167" s="24"/>
      <c r="BA1167" s="25"/>
      <c r="BB1167" s="24"/>
      <c r="BC1167" s="24"/>
      <c r="BL1167" s="24"/>
      <c r="BM1167" s="24"/>
      <c r="BN1167" s="24"/>
      <c r="BO1167" s="24"/>
      <c r="BP1167" s="24"/>
      <c r="BQ1167" s="24"/>
      <c r="BR1167" s="24"/>
      <c r="BS1167" s="24"/>
    </row>
    <row r="1168" spans="8:71" s="6" customFormat="1" x14ac:dyDescent="0.2">
      <c r="H1168" s="26"/>
      <c r="R1168" s="24"/>
      <c r="S1168" s="24"/>
      <c r="T1168" s="24"/>
      <c r="U1168" s="28"/>
      <c r="X1168" s="26"/>
      <c r="AA1168" s="26"/>
      <c r="AD1168" s="26"/>
      <c r="AG1168" s="28"/>
      <c r="AH1168" s="26"/>
      <c r="AI1168" s="26"/>
      <c r="AL1168" s="25"/>
      <c r="AM1168" s="24"/>
      <c r="AN1168" s="24"/>
      <c r="AO1168" s="25"/>
      <c r="AR1168" s="25"/>
      <c r="AU1168" s="34"/>
      <c r="AX1168" s="34"/>
      <c r="AZ1168" s="24"/>
      <c r="BA1168" s="25"/>
      <c r="BB1168" s="24"/>
      <c r="BC1168" s="24"/>
      <c r="BL1168" s="24"/>
      <c r="BM1168" s="24"/>
      <c r="BN1168" s="24"/>
      <c r="BO1168" s="24"/>
      <c r="BP1168" s="24"/>
      <c r="BQ1168" s="24"/>
      <c r="BR1168" s="24"/>
      <c r="BS1168" s="24"/>
    </row>
    <row r="1169" spans="8:71" s="6" customFormat="1" x14ac:dyDescent="0.2">
      <c r="H1169" s="26"/>
      <c r="R1169" s="24"/>
      <c r="S1169" s="24"/>
      <c r="T1169" s="24"/>
      <c r="U1169" s="28"/>
      <c r="X1169" s="26"/>
      <c r="AA1169" s="26"/>
      <c r="AD1169" s="26"/>
      <c r="AG1169" s="28"/>
      <c r="AH1169" s="26"/>
      <c r="AI1169" s="26"/>
      <c r="AL1169" s="25"/>
      <c r="AM1169" s="24"/>
      <c r="AN1169" s="24"/>
      <c r="AO1169" s="25"/>
      <c r="AR1169" s="25"/>
      <c r="AU1169" s="34"/>
      <c r="AX1169" s="34"/>
      <c r="AZ1169" s="24"/>
      <c r="BA1169" s="25"/>
      <c r="BB1169" s="24"/>
      <c r="BC1169" s="24"/>
      <c r="BL1169" s="24"/>
      <c r="BM1169" s="24"/>
      <c r="BN1169" s="24"/>
      <c r="BO1169" s="24"/>
      <c r="BP1169" s="24"/>
      <c r="BQ1169" s="24"/>
      <c r="BR1169" s="24"/>
      <c r="BS1169" s="24"/>
    </row>
    <row r="1170" spans="8:71" s="6" customFormat="1" x14ac:dyDescent="0.2">
      <c r="H1170" s="26"/>
      <c r="R1170" s="24"/>
      <c r="S1170" s="24"/>
      <c r="T1170" s="24"/>
      <c r="U1170" s="28"/>
      <c r="X1170" s="26"/>
      <c r="AA1170" s="26"/>
      <c r="AD1170" s="26"/>
      <c r="AG1170" s="28"/>
      <c r="AH1170" s="26"/>
      <c r="AI1170" s="26"/>
      <c r="AL1170" s="25"/>
      <c r="AM1170" s="24"/>
      <c r="AN1170" s="24"/>
      <c r="AO1170" s="25"/>
      <c r="AR1170" s="25"/>
      <c r="AU1170" s="34"/>
      <c r="AX1170" s="34"/>
      <c r="AZ1170" s="24"/>
      <c r="BA1170" s="25"/>
      <c r="BB1170" s="24"/>
      <c r="BC1170" s="24"/>
      <c r="BL1170" s="24"/>
      <c r="BM1170" s="24"/>
      <c r="BN1170" s="24"/>
      <c r="BO1170" s="24"/>
      <c r="BP1170" s="24"/>
      <c r="BQ1170" s="24"/>
      <c r="BR1170" s="24"/>
      <c r="BS1170" s="24"/>
    </row>
    <row r="1171" spans="8:71" s="6" customFormat="1" x14ac:dyDescent="0.2">
      <c r="H1171" s="26"/>
      <c r="R1171" s="24"/>
      <c r="S1171" s="24"/>
      <c r="T1171" s="24"/>
      <c r="U1171" s="28"/>
      <c r="X1171" s="26"/>
      <c r="AA1171" s="26"/>
      <c r="AD1171" s="26"/>
      <c r="AG1171" s="28"/>
      <c r="AH1171" s="26"/>
      <c r="AI1171" s="26"/>
      <c r="AL1171" s="25"/>
      <c r="AM1171" s="24"/>
      <c r="AN1171" s="24"/>
      <c r="AO1171" s="25"/>
      <c r="AR1171" s="25"/>
      <c r="AU1171" s="34"/>
      <c r="AX1171" s="34"/>
      <c r="AZ1171" s="24"/>
      <c r="BA1171" s="25"/>
      <c r="BB1171" s="24"/>
      <c r="BC1171" s="24"/>
      <c r="BL1171" s="24"/>
      <c r="BM1171" s="24"/>
      <c r="BN1171" s="24"/>
      <c r="BO1171" s="24"/>
      <c r="BP1171" s="24"/>
      <c r="BQ1171" s="24"/>
      <c r="BR1171" s="24"/>
      <c r="BS1171" s="24"/>
    </row>
    <row r="1172" spans="8:71" s="6" customFormat="1" x14ac:dyDescent="0.2">
      <c r="H1172" s="26"/>
      <c r="R1172" s="24"/>
      <c r="S1172" s="24"/>
      <c r="T1172" s="24"/>
      <c r="U1172" s="28"/>
      <c r="X1172" s="26"/>
      <c r="AA1172" s="26"/>
      <c r="AD1172" s="26"/>
      <c r="AG1172" s="28"/>
      <c r="AH1172" s="26"/>
      <c r="AI1172" s="26"/>
      <c r="AL1172" s="25"/>
      <c r="AM1172" s="24"/>
      <c r="AN1172" s="24"/>
      <c r="AO1172" s="25"/>
      <c r="AR1172" s="25"/>
      <c r="AU1172" s="34"/>
      <c r="AX1172" s="34"/>
      <c r="AZ1172" s="24"/>
      <c r="BA1172" s="25"/>
      <c r="BB1172" s="24"/>
      <c r="BC1172" s="24"/>
      <c r="BL1172" s="24"/>
      <c r="BM1172" s="24"/>
      <c r="BN1172" s="24"/>
      <c r="BO1172" s="24"/>
      <c r="BP1172" s="24"/>
      <c r="BQ1172" s="24"/>
      <c r="BR1172" s="24"/>
      <c r="BS1172" s="24"/>
    </row>
    <row r="1173" spans="8:71" s="6" customFormat="1" x14ac:dyDescent="0.2">
      <c r="H1173" s="26"/>
      <c r="R1173" s="24"/>
      <c r="S1173" s="24"/>
      <c r="T1173" s="24"/>
      <c r="U1173" s="28"/>
      <c r="X1173" s="26"/>
      <c r="AA1173" s="26"/>
      <c r="AD1173" s="26"/>
      <c r="AG1173" s="28"/>
      <c r="AH1173" s="26"/>
      <c r="AI1173" s="26"/>
      <c r="AL1173" s="25"/>
      <c r="AM1173" s="24"/>
      <c r="AN1173" s="24"/>
      <c r="AO1173" s="25"/>
      <c r="AR1173" s="25"/>
      <c r="AU1173" s="34"/>
      <c r="AX1173" s="34"/>
      <c r="AZ1173" s="24"/>
      <c r="BA1173" s="25"/>
      <c r="BB1173" s="24"/>
      <c r="BC1173" s="24"/>
      <c r="BL1173" s="24"/>
      <c r="BM1173" s="24"/>
      <c r="BN1173" s="24"/>
      <c r="BO1173" s="24"/>
      <c r="BP1173" s="24"/>
      <c r="BQ1173" s="24"/>
      <c r="BR1173" s="24"/>
      <c r="BS1173" s="24"/>
    </row>
    <row r="1174" spans="8:71" s="6" customFormat="1" x14ac:dyDescent="0.2">
      <c r="H1174" s="26"/>
      <c r="R1174" s="24"/>
      <c r="S1174" s="24"/>
      <c r="T1174" s="24"/>
      <c r="U1174" s="28"/>
      <c r="X1174" s="26"/>
      <c r="AA1174" s="26"/>
      <c r="AD1174" s="26"/>
      <c r="AG1174" s="28"/>
      <c r="AH1174" s="26"/>
      <c r="AI1174" s="26"/>
      <c r="AL1174" s="25"/>
      <c r="AM1174" s="24"/>
      <c r="AN1174" s="24"/>
      <c r="AO1174" s="25"/>
      <c r="AR1174" s="25"/>
      <c r="AU1174" s="34"/>
      <c r="AX1174" s="34"/>
      <c r="AZ1174" s="24"/>
      <c r="BA1174" s="25"/>
      <c r="BB1174" s="24"/>
      <c r="BC1174" s="24"/>
      <c r="BL1174" s="24"/>
      <c r="BM1174" s="24"/>
      <c r="BN1174" s="24"/>
      <c r="BO1174" s="24"/>
      <c r="BP1174" s="24"/>
      <c r="BQ1174" s="24"/>
      <c r="BR1174" s="24"/>
      <c r="BS1174" s="24"/>
    </row>
    <row r="1175" spans="8:71" s="6" customFormat="1" x14ac:dyDescent="0.2">
      <c r="H1175" s="26"/>
      <c r="R1175" s="24"/>
      <c r="S1175" s="24"/>
      <c r="T1175" s="24"/>
      <c r="U1175" s="28"/>
      <c r="X1175" s="26"/>
      <c r="AA1175" s="26"/>
      <c r="AD1175" s="26"/>
      <c r="AG1175" s="28"/>
      <c r="AH1175" s="26"/>
      <c r="AI1175" s="26"/>
      <c r="AL1175" s="25"/>
      <c r="AM1175" s="24"/>
      <c r="AN1175" s="24"/>
      <c r="AO1175" s="25"/>
      <c r="AR1175" s="25"/>
      <c r="AU1175" s="34"/>
      <c r="AX1175" s="34"/>
      <c r="AZ1175" s="24"/>
      <c r="BA1175" s="25"/>
      <c r="BB1175" s="24"/>
      <c r="BC1175" s="24"/>
      <c r="BL1175" s="24"/>
      <c r="BM1175" s="24"/>
      <c r="BN1175" s="24"/>
      <c r="BO1175" s="24"/>
      <c r="BP1175" s="24"/>
      <c r="BQ1175" s="24"/>
      <c r="BR1175" s="24"/>
      <c r="BS1175" s="24"/>
    </row>
    <row r="1176" spans="8:71" s="6" customFormat="1" x14ac:dyDescent="0.2">
      <c r="H1176" s="26"/>
      <c r="R1176" s="24"/>
      <c r="S1176" s="24"/>
      <c r="T1176" s="24"/>
      <c r="U1176" s="28"/>
      <c r="X1176" s="26"/>
      <c r="AA1176" s="26"/>
      <c r="AD1176" s="26"/>
      <c r="AG1176" s="28"/>
      <c r="AH1176" s="26"/>
      <c r="AI1176" s="26"/>
      <c r="AL1176" s="25"/>
      <c r="AM1176" s="24"/>
      <c r="AN1176" s="24"/>
      <c r="AO1176" s="25"/>
      <c r="AR1176" s="25"/>
      <c r="AU1176" s="34"/>
      <c r="AX1176" s="34"/>
      <c r="AZ1176" s="24"/>
      <c r="BA1176" s="25"/>
      <c r="BB1176" s="24"/>
      <c r="BC1176" s="24"/>
      <c r="BL1176" s="24"/>
      <c r="BM1176" s="24"/>
      <c r="BN1176" s="24"/>
      <c r="BO1176" s="24"/>
      <c r="BP1176" s="24"/>
      <c r="BQ1176" s="24"/>
      <c r="BR1176" s="24"/>
      <c r="BS1176" s="24"/>
    </row>
    <row r="1177" spans="8:71" s="6" customFormat="1" x14ac:dyDescent="0.2">
      <c r="H1177" s="26"/>
      <c r="R1177" s="24"/>
      <c r="S1177" s="24"/>
      <c r="T1177" s="24"/>
      <c r="U1177" s="28"/>
      <c r="X1177" s="26"/>
      <c r="AA1177" s="26"/>
      <c r="AD1177" s="26"/>
      <c r="AG1177" s="28"/>
      <c r="AH1177" s="26"/>
      <c r="AI1177" s="26"/>
      <c r="AL1177" s="25"/>
      <c r="AM1177" s="24"/>
      <c r="AN1177" s="24"/>
      <c r="AO1177" s="25"/>
      <c r="AR1177" s="25"/>
      <c r="AU1177" s="34"/>
      <c r="AX1177" s="34"/>
      <c r="AZ1177" s="24"/>
      <c r="BA1177" s="25"/>
      <c r="BB1177" s="24"/>
      <c r="BC1177" s="24"/>
      <c r="BL1177" s="24"/>
      <c r="BM1177" s="24"/>
      <c r="BN1177" s="24"/>
      <c r="BO1177" s="24"/>
      <c r="BP1177" s="24"/>
      <c r="BQ1177" s="24"/>
      <c r="BR1177" s="24"/>
      <c r="BS1177" s="24"/>
    </row>
    <row r="1178" spans="8:71" s="6" customFormat="1" x14ac:dyDescent="0.2">
      <c r="H1178" s="26"/>
      <c r="R1178" s="24"/>
      <c r="S1178" s="24"/>
      <c r="T1178" s="24"/>
      <c r="U1178" s="28"/>
      <c r="X1178" s="26"/>
      <c r="AA1178" s="26"/>
      <c r="AD1178" s="26"/>
      <c r="AG1178" s="28"/>
      <c r="AH1178" s="26"/>
      <c r="AI1178" s="26"/>
      <c r="AL1178" s="25"/>
      <c r="AM1178" s="24"/>
      <c r="AN1178" s="24"/>
      <c r="AO1178" s="25"/>
      <c r="AR1178" s="25"/>
      <c r="AU1178" s="34"/>
      <c r="AX1178" s="34"/>
      <c r="AZ1178" s="24"/>
      <c r="BA1178" s="25"/>
      <c r="BB1178" s="24"/>
      <c r="BC1178" s="24"/>
      <c r="BL1178" s="24"/>
      <c r="BM1178" s="24"/>
      <c r="BN1178" s="24"/>
      <c r="BO1178" s="24"/>
      <c r="BP1178" s="24"/>
      <c r="BQ1178" s="24"/>
      <c r="BR1178" s="24"/>
      <c r="BS1178" s="24"/>
    </row>
    <row r="1179" spans="8:71" s="6" customFormat="1" x14ac:dyDescent="0.2">
      <c r="H1179" s="26"/>
      <c r="R1179" s="24"/>
      <c r="S1179" s="24"/>
      <c r="T1179" s="24"/>
      <c r="U1179" s="28"/>
      <c r="X1179" s="26"/>
      <c r="AA1179" s="26"/>
      <c r="AD1179" s="26"/>
      <c r="AG1179" s="28"/>
      <c r="AH1179" s="26"/>
      <c r="AI1179" s="26"/>
      <c r="AL1179" s="25"/>
      <c r="AM1179" s="24"/>
      <c r="AN1179" s="24"/>
      <c r="AO1179" s="25"/>
      <c r="AR1179" s="25"/>
      <c r="AU1179" s="34"/>
      <c r="AX1179" s="34"/>
      <c r="AZ1179" s="24"/>
      <c r="BA1179" s="25"/>
      <c r="BB1179" s="24"/>
      <c r="BC1179" s="24"/>
      <c r="BL1179" s="24"/>
      <c r="BM1179" s="24"/>
      <c r="BN1179" s="24"/>
      <c r="BO1179" s="24"/>
      <c r="BP1179" s="24"/>
      <c r="BQ1179" s="24"/>
      <c r="BR1179" s="24"/>
      <c r="BS1179" s="24"/>
    </row>
    <row r="1180" spans="8:71" s="6" customFormat="1" x14ac:dyDescent="0.2">
      <c r="H1180" s="26"/>
      <c r="R1180" s="24"/>
      <c r="S1180" s="24"/>
      <c r="T1180" s="24"/>
      <c r="U1180" s="28"/>
      <c r="X1180" s="26"/>
      <c r="AA1180" s="26"/>
      <c r="AD1180" s="26"/>
      <c r="AG1180" s="28"/>
      <c r="AH1180" s="26"/>
      <c r="AI1180" s="26"/>
      <c r="AL1180" s="25"/>
      <c r="AM1180" s="24"/>
      <c r="AN1180" s="24"/>
      <c r="AO1180" s="25"/>
      <c r="AR1180" s="25"/>
      <c r="AU1180" s="34"/>
      <c r="AX1180" s="34"/>
      <c r="AZ1180" s="24"/>
      <c r="BA1180" s="25"/>
      <c r="BB1180" s="24"/>
      <c r="BC1180" s="24"/>
      <c r="BL1180" s="24"/>
      <c r="BM1180" s="24"/>
      <c r="BN1180" s="24"/>
      <c r="BO1180" s="24"/>
      <c r="BP1180" s="24"/>
      <c r="BQ1180" s="24"/>
      <c r="BR1180" s="24"/>
      <c r="BS1180" s="24"/>
    </row>
    <row r="1181" spans="8:71" s="6" customFormat="1" x14ac:dyDescent="0.2">
      <c r="H1181" s="26"/>
      <c r="R1181" s="24"/>
      <c r="S1181" s="24"/>
      <c r="T1181" s="24"/>
      <c r="U1181" s="28"/>
      <c r="X1181" s="26"/>
      <c r="AA1181" s="26"/>
      <c r="AD1181" s="26"/>
      <c r="AG1181" s="28"/>
      <c r="AH1181" s="26"/>
      <c r="AI1181" s="26"/>
      <c r="AL1181" s="25"/>
      <c r="AM1181" s="24"/>
      <c r="AN1181" s="24"/>
      <c r="AO1181" s="25"/>
      <c r="AR1181" s="25"/>
      <c r="AU1181" s="34"/>
      <c r="AX1181" s="34"/>
      <c r="AZ1181" s="24"/>
      <c r="BA1181" s="25"/>
      <c r="BB1181" s="24"/>
      <c r="BC1181" s="24"/>
      <c r="BL1181" s="24"/>
      <c r="BM1181" s="24"/>
      <c r="BN1181" s="24"/>
      <c r="BO1181" s="24"/>
      <c r="BP1181" s="24"/>
      <c r="BQ1181" s="24"/>
      <c r="BR1181" s="24"/>
      <c r="BS1181" s="24"/>
    </row>
    <row r="1182" spans="8:71" s="6" customFormat="1" x14ac:dyDescent="0.2">
      <c r="H1182" s="26"/>
      <c r="R1182" s="24"/>
      <c r="S1182" s="24"/>
      <c r="T1182" s="24"/>
      <c r="U1182" s="28"/>
      <c r="X1182" s="26"/>
      <c r="AA1182" s="26"/>
      <c r="AD1182" s="26"/>
      <c r="AG1182" s="28"/>
      <c r="AH1182" s="26"/>
      <c r="AI1182" s="26"/>
      <c r="AL1182" s="25"/>
      <c r="AM1182" s="24"/>
      <c r="AN1182" s="24"/>
      <c r="AO1182" s="25"/>
      <c r="AR1182" s="25"/>
      <c r="AU1182" s="34"/>
      <c r="AX1182" s="34"/>
      <c r="AZ1182" s="24"/>
      <c r="BA1182" s="25"/>
      <c r="BB1182" s="24"/>
      <c r="BC1182" s="24"/>
      <c r="BL1182" s="24"/>
      <c r="BM1182" s="24"/>
      <c r="BN1182" s="24"/>
      <c r="BO1182" s="24"/>
      <c r="BP1182" s="24"/>
      <c r="BQ1182" s="24"/>
      <c r="BR1182" s="24"/>
      <c r="BS1182" s="24"/>
    </row>
    <row r="1183" spans="8:71" s="6" customFormat="1" x14ac:dyDescent="0.2">
      <c r="H1183" s="26"/>
      <c r="R1183" s="24"/>
      <c r="S1183" s="24"/>
      <c r="T1183" s="24"/>
      <c r="U1183" s="28"/>
      <c r="X1183" s="26"/>
      <c r="AA1183" s="26"/>
      <c r="AD1183" s="26"/>
      <c r="AG1183" s="28"/>
      <c r="AH1183" s="26"/>
      <c r="AI1183" s="26"/>
      <c r="AL1183" s="25"/>
      <c r="AM1183" s="24"/>
      <c r="AN1183" s="24"/>
      <c r="AO1183" s="25"/>
      <c r="AR1183" s="25"/>
      <c r="AU1183" s="34"/>
      <c r="AX1183" s="34"/>
      <c r="AZ1183" s="24"/>
      <c r="BA1183" s="25"/>
      <c r="BB1183" s="24"/>
      <c r="BC1183" s="24"/>
      <c r="BL1183" s="24"/>
      <c r="BM1183" s="24"/>
      <c r="BN1183" s="24"/>
      <c r="BO1183" s="24"/>
      <c r="BP1183" s="24"/>
      <c r="BQ1183" s="24"/>
      <c r="BR1183" s="24"/>
      <c r="BS1183" s="24"/>
    </row>
    <row r="1184" spans="8:71" s="6" customFormat="1" x14ac:dyDescent="0.2">
      <c r="H1184" s="26"/>
      <c r="R1184" s="24"/>
      <c r="S1184" s="24"/>
      <c r="T1184" s="24"/>
      <c r="U1184" s="28"/>
      <c r="X1184" s="26"/>
      <c r="AA1184" s="26"/>
      <c r="AD1184" s="26"/>
      <c r="AG1184" s="28"/>
      <c r="AH1184" s="26"/>
      <c r="AI1184" s="26"/>
      <c r="AL1184" s="25"/>
      <c r="AM1184" s="24"/>
      <c r="AN1184" s="24"/>
      <c r="AO1184" s="25"/>
      <c r="AR1184" s="25"/>
      <c r="AU1184" s="34"/>
      <c r="AX1184" s="34"/>
      <c r="AZ1184" s="24"/>
      <c r="BA1184" s="25"/>
      <c r="BB1184" s="24"/>
      <c r="BC1184" s="24"/>
      <c r="BL1184" s="24"/>
      <c r="BM1184" s="24"/>
      <c r="BN1184" s="24"/>
      <c r="BO1184" s="24"/>
      <c r="BP1184" s="24"/>
      <c r="BQ1184" s="24"/>
      <c r="BR1184" s="24"/>
      <c r="BS1184" s="24"/>
    </row>
    <row r="1185" spans="8:71" s="6" customFormat="1" x14ac:dyDescent="0.2">
      <c r="H1185" s="26"/>
      <c r="R1185" s="24"/>
      <c r="S1185" s="24"/>
      <c r="T1185" s="24"/>
      <c r="U1185" s="28"/>
      <c r="X1185" s="26"/>
      <c r="AA1185" s="26"/>
      <c r="AD1185" s="26"/>
      <c r="AG1185" s="28"/>
      <c r="AH1185" s="26"/>
      <c r="AI1185" s="26"/>
      <c r="AL1185" s="25"/>
      <c r="AM1185" s="24"/>
      <c r="AN1185" s="24"/>
      <c r="AO1185" s="25"/>
      <c r="AR1185" s="25"/>
      <c r="AU1185" s="34"/>
      <c r="AX1185" s="34"/>
      <c r="AZ1185" s="24"/>
      <c r="BA1185" s="25"/>
      <c r="BB1185" s="24"/>
      <c r="BC1185" s="24"/>
      <c r="BL1185" s="24"/>
      <c r="BM1185" s="24"/>
      <c r="BN1185" s="24"/>
      <c r="BO1185" s="24"/>
      <c r="BP1185" s="24"/>
      <c r="BQ1185" s="24"/>
      <c r="BR1185" s="24"/>
      <c r="BS1185" s="24"/>
    </row>
    <row r="1186" spans="8:71" s="6" customFormat="1" x14ac:dyDescent="0.2">
      <c r="H1186" s="26"/>
      <c r="R1186" s="24"/>
      <c r="S1186" s="24"/>
      <c r="T1186" s="24"/>
      <c r="U1186" s="28"/>
      <c r="X1186" s="26"/>
      <c r="AA1186" s="26"/>
      <c r="AD1186" s="26"/>
      <c r="AG1186" s="28"/>
      <c r="AH1186" s="26"/>
      <c r="AI1186" s="26"/>
      <c r="AL1186" s="25"/>
      <c r="AM1186" s="24"/>
      <c r="AN1186" s="24"/>
      <c r="AO1186" s="25"/>
      <c r="AR1186" s="25"/>
      <c r="AU1186" s="34"/>
      <c r="AX1186" s="34"/>
      <c r="AZ1186" s="24"/>
      <c r="BA1186" s="25"/>
      <c r="BB1186" s="24"/>
      <c r="BC1186" s="24"/>
      <c r="BL1186" s="24"/>
      <c r="BM1186" s="24"/>
      <c r="BN1186" s="24"/>
      <c r="BO1186" s="24"/>
      <c r="BP1186" s="24"/>
      <c r="BQ1186" s="24"/>
      <c r="BR1186" s="24"/>
      <c r="BS1186" s="24"/>
    </row>
    <row r="1187" spans="8:71" s="6" customFormat="1" x14ac:dyDescent="0.2">
      <c r="H1187" s="26"/>
      <c r="R1187" s="24"/>
      <c r="S1187" s="24"/>
      <c r="T1187" s="24"/>
      <c r="U1187" s="28"/>
      <c r="X1187" s="26"/>
      <c r="AA1187" s="26"/>
      <c r="AD1187" s="26"/>
      <c r="AG1187" s="28"/>
      <c r="AH1187" s="26"/>
      <c r="AI1187" s="26"/>
      <c r="AL1187" s="25"/>
      <c r="AM1187" s="24"/>
      <c r="AN1187" s="24"/>
      <c r="AO1187" s="25"/>
      <c r="AR1187" s="25"/>
      <c r="AU1187" s="34"/>
      <c r="AX1187" s="34"/>
      <c r="AZ1187" s="24"/>
      <c r="BA1187" s="25"/>
      <c r="BB1187" s="24"/>
      <c r="BC1187" s="24"/>
      <c r="BL1187" s="24"/>
      <c r="BM1187" s="24"/>
      <c r="BN1187" s="24"/>
      <c r="BO1187" s="24"/>
      <c r="BP1187" s="24"/>
      <c r="BQ1187" s="24"/>
      <c r="BR1187" s="24"/>
      <c r="BS1187" s="24"/>
    </row>
    <row r="1188" spans="8:71" s="6" customFormat="1" x14ac:dyDescent="0.2">
      <c r="H1188" s="26"/>
      <c r="R1188" s="24"/>
      <c r="S1188" s="24"/>
      <c r="T1188" s="24"/>
      <c r="U1188" s="28"/>
      <c r="X1188" s="26"/>
      <c r="AA1188" s="26"/>
      <c r="AD1188" s="26"/>
      <c r="AG1188" s="28"/>
      <c r="AH1188" s="26"/>
      <c r="AI1188" s="26"/>
      <c r="AL1188" s="25"/>
      <c r="AM1188" s="24"/>
      <c r="AN1188" s="24"/>
      <c r="AO1188" s="25"/>
      <c r="AR1188" s="25"/>
      <c r="AU1188" s="34"/>
      <c r="AX1188" s="34"/>
      <c r="AZ1188" s="24"/>
      <c r="BA1188" s="25"/>
      <c r="BB1188" s="24"/>
      <c r="BC1188" s="24"/>
      <c r="BL1188" s="24"/>
      <c r="BM1188" s="24"/>
      <c r="BN1188" s="24"/>
      <c r="BO1188" s="24"/>
      <c r="BP1188" s="24"/>
      <c r="BQ1188" s="24"/>
      <c r="BR1188" s="24"/>
      <c r="BS1188" s="24"/>
    </row>
    <row r="1189" spans="8:71" s="6" customFormat="1" x14ac:dyDescent="0.2">
      <c r="H1189" s="26"/>
      <c r="R1189" s="24"/>
      <c r="S1189" s="24"/>
      <c r="T1189" s="24"/>
      <c r="U1189" s="28"/>
      <c r="X1189" s="26"/>
      <c r="AA1189" s="26"/>
      <c r="AD1189" s="26"/>
      <c r="AG1189" s="28"/>
      <c r="AH1189" s="26"/>
      <c r="AI1189" s="26"/>
      <c r="AL1189" s="25"/>
      <c r="AM1189" s="24"/>
      <c r="AN1189" s="24"/>
      <c r="AO1189" s="25"/>
      <c r="AR1189" s="25"/>
      <c r="AU1189" s="34"/>
      <c r="AX1189" s="34"/>
      <c r="AZ1189" s="24"/>
      <c r="BA1189" s="25"/>
      <c r="BB1189" s="24"/>
      <c r="BC1189" s="24"/>
      <c r="BL1189" s="24"/>
      <c r="BM1189" s="24"/>
      <c r="BN1189" s="24"/>
      <c r="BO1189" s="24"/>
      <c r="BP1189" s="24"/>
      <c r="BQ1189" s="24"/>
      <c r="BR1189" s="24"/>
      <c r="BS1189" s="24"/>
    </row>
    <row r="1190" spans="8:71" s="6" customFormat="1" x14ac:dyDescent="0.2">
      <c r="H1190" s="26"/>
      <c r="R1190" s="24"/>
      <c r="S1190" s="24"/>
      <c r="T1190" s="24"/>
      <c r="U1190" s="28"/>
      <c r="X1190" s="26"/>
      <c r="AA1190" s="26"/>
      <c r="AD1190" s="26"/>
      <c r="AG1190" s="28"/>
      <c r="AH1190" s="26"/>
      <c r="AI1190" s="26"/>
      <c r="AL1190" s="25"/>
      <c r="AM1190" s="24"/>
      <c r="AN1190" s="24"/>
      <c r="AO1190" s="25"/>
      <c r="AR1190" s="25"/>
      <c r="AU1190" s="34"/>
      <c r="AX1190" s="34"/>
      <c r="AZ1190" s="24"/>
      <c r="BA1190" s="25"/>
      <c r="BB1190" s="24"/>
      <c r="BC1190" s="24"/>
      <c r="BL1190" s="24"/>
      <c r="BM1190" s="24"/>
      <c r="BN1190" s="24"/>
      <c r="BO1190" s="24"/>
      <c r="BP1190" s="24"/>
      <c r="BQ1190" s="24"/>
      <c r="BR1190" s="24"/>
      <c r="BS1190" s="24"/>
    </row>
    <row r="1191" spans="8:71" s="6" customFormat="1" x14ac:dyDescent="0.2">
      <c r="H1191" s="26"/>
      <c r="R1191" s="24"/>
      <c r="S1191" s="24"/>
      <c r="T1191" s="24"/>
      <c r="U1191" s="28"/>
      <c r="X1191" s="26"/>
      <c r="AA1191" s="26"/>
      <c r="AD1191" s="26"/>
      <c r="AG1191" s="28"/>
      <c r="AH1191" s="26"/>
      <c r="AI1191" s="26"/>
      <c r="AL1191" s="25"/>
      <c r="AM1191" s="24"/>
      <c r="AN1191" s="24"/>
      <c r="AO1191" s="25"/>
      <c r="AR1191" s="25"/>
      <c r="AU1191" s="34"/>
      <c r="AX1191" s="34"/>
      <c r="AZ1191" s="24"/>
      <c r="BA1191" s="25"/>
      <c r="BB1191" s="24"/>
      <c r="BC1191" s="24"/>
      <c r="BL1191" s="24"/>
      <c r="BM1191" s="24"/>
      <c r="BN1191" s="24"/>
      <c r="BO1191" s="24"/>
      <c r="BP1191" s="24"/>
      <c r="BQ1191" s="24"/>
      <c r="BR1191" s="24"/>
      <c r="BS1191" s="24"/>
    </row>
    <row r="1192" spans="8:71" s="6" customFormat="1" x14ac:dyDescent="0.2">
      <c r="H1192" s="26"/>
      <c r="R1192" s="24"/>
      <c r="S1192" s="24"/>
      <c r="T1192" s="24"/>
      <c r="U1192" s="28"/>
      <c r="X1192" s="26"/>
      <c r="AA1192" s="26"/>
      <c r="AD1192" s="26"/>
      <c r="AG1192" s="28"/>
      <c r="AH1192" s="26"/>
      <c r="AI1192" s="26"/>
      <c r="AL1192" s="25"/>
      <c r="AM1192" s="24"/>
      <c r="AN1192" s="24"/>
      <c r="AO1192" s="25"/>
      <c r="AR1192" s="25"/>
      <c r="AU1192" s="34"/>
      <c r="AX1192" s="34"/>
      <c r="AZ1192" s="24"/>
      <c r="BA1192" s="25"/>
      <c r="BB1192" s="24"/>
      <c r="BC1192" s="24"/>
      <c r="BL1192" s="24"/>
      <c r="BM1192" s="24"/>
      <c r="BN1192" s="24"/>
      <c r="BO1192" s="24"/>
      <c r="BP1192" s="24"/>
      <c r="BQ1192" s="24"/>
      <c r="BR1192" s="24"/>
      <c r="BS1192" s="24"/>
    </row>
    <row r="1193" spans="8:71" s="6" customFormat="1" x14ac:dyDescent="0.2">
      <c r="H1193" s="26"/>
      <c r="R1193" s="24"/>
      <c r="S1193" s="24"/>
      <c r="T1193" s="24"/>
      <c r="U1193" s="28"/>
      <c r="X1193" s="26"/>
      <c r="AA1193" s="26"/>
      <c r="AD1193" s="26"/>
      <c r="AG1193" s="28"/>
      <c r="AH1193" s="26"/>
      <c r="AI1193" s="26"/>
      <c r="AL1193" s="25"/>
      <c r="AM1193" s="24"/>
      <c r="AN1193" s="24"/>
      <c r="AO1193" s="25"/>
      <c r="AR1193" s="25"/>
      <c r="AU1193" s="34"/>
      <c r="AX1193" s="34"/>
      <c r="AZ1193" s="24"/>
      <c r="BA1193" s="25"/>
      <c r="BB1193" s="24"/>
      <c r="BC1193" s="24"/>
      <c r="BL1193" s="24"/>
      <c r="BM1193" s="24"/>
      <c r="BN1193" s="24"/>
      <c r="BO1193" s="24"/>
      <c r="BP1193" s="24"/>
      <c r="BQ1193" s="24"/>
      <c r="BR1193" s="24"/>
      <c r="BS1193" s="24"/>
    </row>
    <row r="1194" spans="8:71" s="6" customFormat="1" x14ac:dyDescent="0.2">
      <c r="H1194" s="26"/>
      <c r="R1194" s="24"/>
      <c r="S1194" s="24"/>
      <c r="T1194" s="24"/>
      <c r="U1194" s="28"/>
      <c r="X1194" s="26"/>
      <c r="AA1194" s="26"/>
      <c r="AD1194" s="26"/>
      <c r="AG1194" s="28"/>
      <c r="AH1194" s="26"/>
      <c r="AI1194" s="26"/>
      <c r="AL1194" s="25"/>
      <c r="AM1194" s="24"/>
      <c r="AN1194" s="24"/>
      <c r="AO1194" s="25"/>
      <c r="AR1194" s="25"/>
      <c r="AU1194" s="34"/>
      <c r="AX1194" s="34"/>
      <c r="AZ1194" s="24"/>
      <c r="BA1194" s="25"/>
      <c r="BB1194" s="24"/>
      <c r="BC1194" s="24"/>
      <c r="BL1194" s="24"/>
      <c r="BM1194" s="24"/>
      <c r="BN1194" s="24"/>
      <c r="BO1194" s="24"/>
      <c r="BP1194" s="24"/>
      <c r="BQ1194" s="24"/>
      <c r="BR1194" s="24"/>
      <c r="BS1194" s="24"/>
    </row>
    <row r="1195" spans="8:71" s="6" customFormat="1" x14ac:dyDescent="0.2">
      <c r="H1195" s="26"/>
      <c r="R1195" s="24"/>
      <c r="S1195" s="24"/>
      <c r="T1195" s="24"/>
      <c r="U1195" s="28"/>
      <c r="X1195" s="26"/>
      <c r="AA1195" s="26"/>
      <c r="AD1195" s="26"/>
      <c r="AG1195" s="28"/>
      <c r="AH1195" s="26"/>
      <c r="AI1195" s="26"/>
      <c r="AL1195" s="25"/>
      <c r="AM1195" s="24"/>
      <c r="AN1195" s="24"/>
      <c r="AO1195" s="25"/>
      <c r="AR1195" s="25"/>
      <c r="AU1195" s="34"/>
      <c r="AX1195" s="34"/>
      <c r="AZ1195" s="24"/>
      <c r="BA1195" s="25"/>
      <c r="BB1195" s="24"/>
      <c r="BC1195" s="24"/>
      <c r="BL1195" s="24"/>
      <c r="BM1195" s="24"/>
      <c r="BN1195" s="24"/>
      <c r="BO1195" s="24"/>
      <c r="BP1195" s="24"/>
      <c r="BQ1195" s="24"/>
      <c r="BR1195" s="24"/>
      <c r="BS1195" s="24"/>
    </row>
    <row r="1196" spans="8:71" s="6" customFormat="1" x14ac:dyDescent="0.2">
      <c r="H1196" s="26"/>
      <c r="R1196" s="24"/>
      <c r="S1196" s="24"/>
      <c r="T1196" s="24"/>
      <c r="U1196" s="28"/>
      <c r="X1196" s="26"/>
      <c r="AA1196" s="26"/>
      <c r="AD1196" s="26"/>
      <c r="AG1196" s="28"/>
      <c r="AH1196" s="26"/>
      <c r="AI1196" s="26"/>
      <c r="AL1196" s="25"/>
      <c r="AM1196" s="24"/>
      <c r="AN1196" s="24"/>
      <c r="AO1196" s="25"/>
      <c r="AR1196" s="25"/>
      <c r="AU1196" s="34"/>
      <c r="AX1196" s="34"/>
      <c r="AZ1196" s="24"/>
      <c r="BA1196" s="25"/>
      <c r="BB1196" s="24"/>
      <c r="BC1196" s="24"/>
      <c r="BL1196" s="24"/>
      <c r="BM1196" s="24"/>
      <c r="BN1196" s="24"/>
      <c r="BO1196" s="24"/>
      <c r="BP1196" s="24"/>
      <c r="BQ1196" s="24"/>
      <c r="BR1196" s="24"/>
      <c r="BS1196" s="24"/>
    </row>
    <row r="1197" spans="8:71" s="6" customFormat="1" x14ac:dyDescent="0.2">
      <c r="H1197" s="26"/>
      <c r="R1197" s="24"/>
      <c r="S1197" s="24"/>
      <c r="T1197" s="24"/>
      <c r="U1197" s="28"/>
      <c r="X1197" s="26"/>
      <c r="AA1197" s="26"/>
      <c r="AD1197" s="26"/>
      <c r="AG1197" s="28"/>
      <c r="AH1197" s="26"/>
      <c r="AI1197" s="26"/>
      <c r="AL1197" s="25"/>
      <c r="AM1197" s="24"/>
      <c r="AN1197" s="24"/>
      <c r="AO1197" s="25"/>
      <c r="AR1197" s="25"/>
      <c r="AU1197" s="34"/>
      <c r="AX1197" s="34"/>
      <c r="AZ1197" s="24"/>
      <c r="BA1197" s="25"/>
      <c r="BB1197" s="24"/>
      <c r="BC1197" s="24"/>
      <c r="BL1197" s="24"/>
      <c r="BM1197" s="24"/>
      <c r="BN1197" s="24"/>
      <c r="BO1197" s="24"/>
      <c r="BP1197" s="24"/>
      <c r="BQ1197" s="24"/>
      <c r="BR1197" s="24"/>
      <c r="BS1197" s="24"/>
    </row>
    <row r="1198" spans="8:71" s="6" customFormat="1" x14ac:dyDescent="0.2">
      <c r="H1198" s="26"/>
      <c r="R1198" s="24"/>
      <c r="S1198" s="24"/>
      <c r="T1198" s="24"/>
      <c r="U1198" s="28"/>
      <c r="X1198" s="26"/>
      <c r="AA1198" s="26"/>
      <c r="AD1198" s="26"/>
      <c r="AG1198" s="28"/>
      <c r="AH1198" s="26"/>
      <c r="AI1198" s="26"/>
      <c r="AL1198" s="25"/>
      <c r="AM1198" s="24"/>
      <c r="AN1198" s="24"/>
      <c r="AO1198" s="25"/>
      <c r="AR1198" s="25"/>
      <c r="AU1198" s="34"/>
      <c r="AX1198" s="34"/>
      <c r="AZ1198" s="24"/>
      <c r="BA1198" s="25"/>
      <c r="BB1198" s="24"/>
      <c r="BC1198" s="24"/>
      <c r="BL1198" s="24"/>
      <c r="BM1198" s="24"/>
      <c r="BN1198" s="24"/>
      <c r="BO1198" s="24"/>
      <c r="BP1198" s="24"/>
      <c r="BQ1198" s="24"/>
      <c r="BR1198" s="24"/>
      <c r="BS1198" s="24"/>
    </row>
    <row r="1199" spans="8:71" s="6" customFormat="1" x14ac:dyDescent="0.2">
      <c r="H1199" s="26"/>
      <c r="R1199" s="24"/>
      <c r="S1199" s="24"/>
      <c r="T1199" s="24"/>
      <c r="U1199" s="28"/>
      <c r="X1199" s="26"/>
      <c r="AA1199" s="26"/>
      <c r="AD1199" s="26"/>
      <c r="AG1199" s="28"/>
      <c r="AH1199" s="26"/>
      <c r="AI1199" s="26"/>
      <c r="AL1199" s="25"/>
      <c r="AM1199" s="24"/>
      <c r="AN1199" s="24"/>
      <c r="AO1199" s="25"/>
      <c r="AR1199" s="25"/>
      <c r="AU1199" s="34"/>
      <c r="AX1199" s="34"/>
      <c r="AZ1199" s="24"/>
      <c r="BA1199" s="25"/>
      <c r="BB1199" s="24"/>
      <c r="BC1199" s="24"/>
      <c r="BL1199" s="24"/>
      <c r="BM1199" s="24"/>
      <c r="BN1199" s="24"/>
      <c r="BO1199" s="24"/>
      <c r="BP1199" s="24"/>
      <c r="BQ1199" s="24"/>
      <c r="BR1199" s="24"/>
      <c r="BS1199" s="24"/>
    </row>
    <row r="1200" spans="8:71" s="6" customFormat="1" x14ac:dyDescent="0.2">
      <c r="H1200" s="26"/>
      <c r="R1200" s="24"/>
      <c r="S1200" s="24"/>
      <c r="T1200" s="24"/>
      <c r="U1200" s="28"/>
      <c r="X1200" s="26"/>
      <c r="AA1200" s="26"/>
      <c r="AD1200" s="26"/>
      <c r="AG1200" s="28"/>
      <c r="AH1200" s="26"/>
      <c r="AI1200" s="26"/>
      <c r="AL1200" s="25"/>
      <c r="AM1200" s="24"/>
      <c r="AN1200" s="24"/>
      <c r="AO1200" s="25"/>
      <c r="AR1200" s="25"/>
      <c r="AU1200" s="34"/>
      <c r="AX1200" s="34"/>
      <c r="AZ1200" s="24"/>
      <c r="BA1200" s="25"/>
      <c r="BB1200" s="24"/>
      <c r="BC1200" s="24"/>
      <c r="BL1200" s="24"/>
      <c r="BM1200" s="24"/>
      <c r="BN1200" s="24"/>
      <c r="BO1200" s="24"/>
      <c r="BP1200" s="24"/>
      <c r="BQ1200" s="24"/>
      <c r="BR1200" s="24"/>
      <c r="BS1200" s="24"/>
    </row>
    <row r="1201" spans="8:71" s="6" customFormat="1" x14ac:dyDescent="0.2">
      <c r="H1201" s="26"/>
      <c r="R1201" s="24"/>
      <c r="S1201" s="24"/>
      <c r="T1201" s="24"/>
      <c r="U1201" s="28"/>
      <c r="X1201" s="26"/>
      <c r="AA1201" s="26"/>
      <c r="AD1201" s="26"/>
      <c r="AG1201" s="28"/>
      <c r="AH1201" s="26"/>
      <c r="AI1201" s="26"/>
      <c r="AL1201" s="25"/>
      <c r="AM1201" s="24"/>
      <c r="AN1201" s="24"/>
      <c r="AO1201" s="25"/>
      <c r="AR1201" s="25"/>
      <c r="AU1201" s="34"/>
      <c r="AX1201" s="34"/>
      <c r="AZ1201" s="24"/>
      <c r="BA1201" s="25"/>
      <c r="BB1201" s="24"/>
      <c r="BC1201" s="24"/>
      <c r="BL1201" s="24"/>
      <c r="BM1201" s="24"/>
      <c r="BN1201" s="24"/>
      <c r="BO1201" s="24"/>
      <c r="BP1201" s="24"/>
      <c r="BQ1201" s="24"/>
      <c r="BR1201" s="24"/>
      <c r="BS1201" s="24"/>
    </row>
    <row r="1202" spans="8:71" s="6" customFormat="1" x14ac:dyDescent="0.2">
      <c r="H1202" s="26"/>
      <c r="R1202" s="24"/>
      <c r="S1202" s="24"/>
      <c r="T1202" s="24"/>
      <c r="U1202" s="28"/>
      <c r="X1202" s="26"/>
      <c r="AA1202" s="26"/>
      <c r="AD1202" s="26"/>
      <c r="AG1202" s="28"/>
      <c r="AH1202" s="26"/>
      <c r="AI1202" s="26"/>
      <c r="AL1202" s="25"/>
      <c r="AM1202" s="24"/>
      <c r="AN1202" s="24"/>
      <c r="AO1202" s="25"/>
      <c r="AR1202" s="25"/>
      <c r="AU1202" s="34"/>
      <c r="AX1202" s="34"/>
      <c r="AZ1202" s="24"/>
      <c r="BA1202" s="25"/>
      <c r="BB1202" s="24"/>
      <c r="BC1202" s="24"/>
      <c r="BL1202" s="24"/>
      <c r="BM1202" s="24"/>
      <c r="BN1202" s="24"/>
      <c r="BO1202" s="24"/>
      <c r="BP1202" s="24"/>
      <c r="BQ1202" s="24"/>
      <c r="BR1202" s="24"/>
      <c r="BS1202" s="24"/>
    </row>
    <row r="1203" spans="8:71" s="6" customFormat="1" x14ac:dyDescent="0.2">
      <c r="H1203" s="26"/>
      <c r="R1203" s="24"/>
      <c r="S1203" s="24"/>
      <c r="T1203" s="24"/>
      <c r="U1203" s="28"/>
      <c r="X1203" s="26"/>
      <c r="AA1203" s="26"/>
      <c r="AD1203" s="26"/>
      <c r="AG1203" s="28"/>
      <c r="AH1203" s="26"/>
      <c r="AI1203" s="26"/>
      <c r="AL1203" s="25"/>
      <c r="AM1203" s="24"/>
      <c r="AN1203" s="24"/>
      <c r="AO1203" s="25"/>
      <c r="AR1203" s="25"/>
      <c r="AU1203" s="34"/>
      <c r="AX1203" s="34"/>
      <c r="AZ1203" s="24"/>
      <c r="BA1203" s="25"/>
      <c r="BB1203" s="24"/>
      <c r="BC1203" s="24"/>
      <c r="BL1203" s="24"/>
      <c r="BM1203" s="24"/>
      <c r="BN1203" s="24"/>
      <c r="BO1203" s="24"/>
      <c r="BP1203" s="24"/>
      <c r="BQ1203" s="24"/>
      <c r="BR1203" s="24"/>
      <c r="BS1203" s="24"/>
    </row>
    <row r="1204" spans="8:71" s="6" customFormat="1" x14ac:dyDescent="0.2">
      <c r="H1204" s="26"/>
      <c r="R1204" s="24"/>
      <c r="S1204" s="24"/>
      <c r="T1204" s="24"/>
      <c r="U1204" s="28"/>
      <c r="X1204" s="26"/>
      <c r="AA1204" s="26"/>
      <c r="AD1204" s="26"/>
      <c r="AG1204" s="28"/>
      <c r="AH1204" s="26"/>
      <c r="AI1204" s="26"/>
      <c r="AL1204" s="25"/>
      <c r="AM1204" s="24"/>
      <c r="AN1204" s="24"/>
      <c r="AO1204" s="25"/>
      <c r="AR1204" s="25"/>
      <c r="AU1204" s="34"/>
      <c r="AX1204" s="34"/>
      <c r="AZ1204" s="24"/>
      <c r="BA1204" s="25"/>
      <c r="BB1204" s="24"/>
      <c r="BC1204" s="24"/>
      <c r="BL1204" s="24"/>
      <c r="BM1204" s="24"/>
      <c r="BN1204" s="24"/>
      <c r="BO1204" s="24"/>
      <c r="BP1204" s="24"/>
      <c r="BQ1204" s="24"/>
      <c r="BR1204" s="24"/>
      <c r="BS1204" s="24"/>
    </row>
    <row r="1205" spans="8:71" s="6" customFormat="1" x14ac:dyDescent="0.2">
      <c r="H1205" s="26"/>
      <c r="R1205" s="24"/>
      <c r="S1205" s="24"/>
      <c r="T1205" s="24"/>
      <c r="U1205" s="28"/>
      <c r="X1205" s="26"/>
      <c r="AA1205" s="26"/>
      <c r="AD1205" s="26"/>
      <c r="AG1205" s="28"/>
      <c r="AH1205" s="26"/>
      <c r="AI1205" s="26"/>
      <c r="AL1205" s="25"/>
      <c r="AM1205" s="24"/>
      <c r="AN1205" s="24"/>
      <c r="AO1205" s="25"/>
      <c r="AR1205" s="25"/>
      <c r="AU1205" s="34"/>
      <c r="AX1205" s="34"/>
      <c r="AZ1205" s="24"/>
      <c r="BA1205" s="25"/>
      <c r="BB1205" s="24"/>
      <c r="BC1205" s="24"/>
      <c r="BL1205" s="24"/>
      <c r="BM1205" s="24"/>
      <c r="BN1205" s="24"/>
      <c r="BO1205" s="24"/>
      <c r="BP1205" s="24"/>
      <c r="BQ1205" s="24"/>
      <c r="BR1205" s="24"/>
      <c r="BS1205" s="24"/>
    </row>
    <row r="1206" spans="8:71" s="6" customFormat="1" x14ac:dyDescent="0.2">
      <c r="H1206" s="26"/>
      <c r="R1206" s="24"/>
      <c r="S1206" s="24"/>
      <c r="T1206" s="24"/>
      <c r="U1206" s="28"/>
      <c r="X1206" s="26"/>
      <c r="AA1206" s="26"/>
      <c r="AD1206" s="26"/>
      <c r="AG1206" s="28"/>
      <c r="AH1206" s="26"/>
      <c r="AI1206" s="26"/>
      <c r="AL1206" s="25"/>
      <c r="AM1206" s="24"/>
      <c r="AN1206" s="24"/>
      <c r="AO1206" s="25"/>
      <c r="AR1206" s="25"/>
      <c r="AU1206" s="34"/>
      <c r="AX1206" s="34"/>
      <c r="AZ1206" s="24"/>
      <c r="BA1206" s="25"/>
      <c r="BB1206" s="24"/>
      <c r="BC1206" s="24"/>
      <c r="BL1206" s="24"/>
      <c r="BM1206" s="24"/>
      <c r="BN1206" s="24"/>
      <c r="BO1206" s="24"/>
      <c r="BP1206" s="24"/>
      <c r="BQ1206" s="24"/>
      <c r="BR1206" s="24"/>
      <c r="BS1206" s="24"/>
    </row>
    <row r="1207" spans="8:71" s="6" customFormat="1" x14ac:dyDescent="0.2">
      <c r="H1207" s="26"/>
      <c r="R1207" s="24"/>
      <c r="S1207" s="24"/>
      <c r="T1207" s="24"/>
      <c r="U1207" s="28"/>
      <c r="X1207" s="26"/>
      <c r="AA1207" s="26"/>
      <c r="AD1207" s="26"/>
      <c r="AG1207" s="28"/>
      <c r="AH1207" s="26"/>
      <c r="AI1207" s="26"/>
      <c r="AL1207" s="25"/>
      <c r="AM1207" s="24"/>
      <c r="AN1207" s="24"/>
      <c r="AO1207" s="25"/>
      <c r="AR1207" s="25"/>
      <c r="AU1207" s="34"/>
      <c r="AX1207" s="34"/>
      <c r="AZ1207" s="24"/>
      <c r="BA1207" s="25"/>
      <c r="BB1207" s="24"/>
      <c r="BC1207" s="24"/>
      <c r="BL1207" s="24"/>
      <c r="BM1207" s="24"/>
      <c r="BN1207" s="24"/>
      <c r="BO1207" s="24"/>
      <c r="BP1207" s="24"/>
      <c r="BQ1207" s="24"/>
      <c r="BR1207" s="24"/>
      <c r="BS1207" s="24"/>
    </row>
    <row r="1208" spans="8:71" s="6" customFormat="1" x14ac:dyDescent="0.2">
      <c r="H1208" s="26"/>
      <c r="R1208" s="24"/>
      <c r="S1208" s="24"/>
      <c r="T1208" s="24"/>
      <c r="U1208" s="28"/>
      <c r="X1208" s="26"/>
      <c r="AA1208" s="26"/>
      <c r="AD1208" s="26"/>
      <c r="AG1208" s="28"/>
      <c r="AH1208" s="26"/>
      <c r="AI1208" s="26"/>
      <c r="AL1208" s="25"/>
      <c r="AM1208" s="24"/>
      <c r="AN1208" s="24"/>
      <c r="AO1208" s="25"/>
      <c r="AR1208" s="25"/>
      <c r="AU1208" s="34"/>
      <c r="AX1208" s="34"/>
      <c r="AZ1208" s="24"/>
      <c r="BA1208" s="25"/>
      <c r="BB1208" s="24"/>
      <c r="BC1208" s="24"/>
      <c r="BL1208" s="24"/>
      <c r="BM1208" s="24"/>
      <c r="BN1208" s="24"/>
      <c r="BO1208" s="24"/>
      <c r="BP1208" s="24"/>
      <c r="BQ1208" s="24"/>
      <c r="BR1208" s="24"/>
      <c r="BS1208" s="24"/>
    </row>
    <row r="1209" spans="8:71" s="6" customFormat="1" x14ac:dyDescent="0.2">
      <c r="H1209" s="26"/>
      <c r="R1209" s="24"/>
      <c r="S1209" s="24"/>
      <c r="T1209" s="24"/>
      <c r="U1209" s="28"/>
      <c r="X1209" s="26"/>
      <c r="AA1209" s="26"/>
      <c r="AD1209" s="26"/>
      <c r="AG1209" s="28"/>
      <c r="AH1209" s="26"/>
      <c r="AI1209" s="26"/>
      <c r="AL1209" s="25"/>
      <c r="AM1209" s="24"/>
      <c r="AN1209" s="24"/>
      <c r="AO1209" s="25"/>
      <c r="AR1209" s="25"/>
      <c r="AU1209" s="34"/>
      <c r="AX1209" s="34"/>
      <c r="AZ1209" s="24"/>
      <c r="BA1209" s="25"/>
      <c r="BB1209" s="24"/>
      <c r="BC1209" s="24"/>
      <c r="BL1209" s="24"/>
      <c r="BM1209" s="24"/>
      <c r="BN1209" s="24"/>
      <c r="BO1209" s="24"/>
      <c r="BP1209" s="24"/>
      <c r="BQ1209" s="24"/>
      <c r="BR1209" s="24"/>
      <c r="BS1209" s="24"/>
    </row>
    <row r="1210" spans="8:71" s="6" customFormat="1" x14ac:dyDescent="0.2">
      <c r="H1210" s="26"/>
      <c r="R1210" s="24"/>
      <c r="S1210" s="24"/>
      <c r="T1210" s="24"/>
      <c r="U1210" s="28"/>
      <c r="X1210" s="26"/>
      <c r="AA1210" s="26"/>
      <c r="AD1210" s="26"/>
      <c r="AG1210" s="28"/>
      <c r="AH1210" s="26"/>
      <c r="AI1210" s="26"/>
      <c r="AL1210" s="25"/>
      <c r="AM1210" s="24"/>
      <c r="AN1210" s="24"/>
      <c r="AO1210" s="25"/>
      <c r="AR1210" s="25"/>
      <c r="AU1210" s="34"/>
      <c r="AX1210" s="34"/>
      <c r="AZ1210" s="24"/>
      <c r="BA1210" s="25"/>
      <c r="BB1210" s="24"/>
      <c r="BC1210" s="24"/>
      <c r="BL1210" s="24"/>
      <c r="BM1210" s="24"/>
      <c r="BN1210" s="24"/>
      <c r="BO1210" s="24"/>
      <c r="BP1210" s="24"/>
      <c r="BQ1210" s="24"/>
      <c r="BR1210" s="24"/>
      <c r="BS1210" s="24"/>
    </row>
    <row r="1211" spans="8:71" s="6" customFormat="1" x14ac:dyDescent="0.2">
      <c r="H1211" s="26"/>
      <c r="R1211" s="24"/>
      <c r="S1211" s="24"/>
      <c r="T1211" s="24"/>
      <c r="U1211" s="28"/>
      <c r="X1211" s="26"/>
      <c r="AA1211" s="26"/>
      <c r="AD1211" s="26"/>
      <c r="AG1211" s="28"/>
      <c r="AH1211" s="26"/>
      <c r="AI1211" s="26"/>
      <c r="AL1211" s="25"/>
      <c r="AM1211" s="24"/>
      <c r="AN1211" s="24"/>
      <c r="AO1211" s="25"/>
      <c r="AR1211" s="25"/>
      <c r="AU1211" s="34"/>
      <c r="AX1211" s="34"/>
      <c r="AZ1211" s="24"/>
      <c r="BA1211" s="25"/>
      <c r="BB1211" s="24"/>
      <c r="BC1211" s="24"/>
      <c r="BL1211" s="24"/>
      <c r="BM1211" s="24"/>
      <c r="BN1211" s="24"/>
      <c r="BO1211" s="24"/>
      <c r="BP1211" s="24"/>
      <c r="BQ1211" s="24"/>
      <c r="BR1211" s="24"/>
      <c r="BS1211" s="24"/>
    </row>
    <row r="1212" spans="8:71" s="6" customFormat="1" x14ac:dyDescent="0.2">
      <c r="H1212" s="26"/>
      <c r="R1212" s="24"/>
      <c r="S1212" s="24"/>
      <c r="T1212" s="24"/>
      <c r="U1212" s="28"/>
      <c r="X1212" s="26"/>
      <c r="AA1212" s="26"/>
      <c r="AD1212" s="26"/>
      <c r="AG1212" s="28"/>
      <c r="AH1212" s="26"/>
      <c r="AI1212" s="26"/>
      <c r="AL1212" s="25"/>
      <c r="AM1212" s="24"/>
      <c r="AN1212" s="24"/>
      <c r="AO1212" s="25"/>
      <c r="AR1212" s="25"/>
      <c r="AU1212" s="34"/>
      <c r="AX1212" s="34"/>
      <c r="AZ1212" s="24"/>
      <c r="BA1212" s="25"/>
      <c r="BB1212" s="24"/>
      <c r="BC1212" s="24"/>
      <c r="BL1212" s="24"/>
      <c r="BM1212" s="24"/>
      <c r="BN1212" s="24"/>
      <c r="BO1212" s="24"/>
      <c r="BP1212" s="24"/>
      <c r="BQ1212" s="24"/>
      <c r="BR1212" s="24"/>
      <c r="BS1212" s="24"/>
    </row>
    <row r="1213" spans="8:71" s="6" customFormat="1" x14ac:dyDescent="0.2">
      <c r="H1213" s="26"/>
      <c r="R1213" s="24"/>
      <c r="S1213" s="24"/>
      <c r="T1213" s="24"/>
      <c r="U1213" s="28"/>
      <c r="X1213" s="26"/>
      <c r="AA1213" s="26"/>
      <c r="AD1213" s="26"/>
      <c r="AG1213" s="28"/>
      <c r="AH1213" s="26"/>
      <c r="AI1213" s="26"/>
      <c r="AL1213" s="25"/>
      <c r="AM1213" s="24"/>
      <c r="AN1213" s="24"/>
      <c r="AO1213" s="25"/>
      <c r="AR1213" s="25"/>
      <c r="AU1213" s="34"/>
      <c r="AX1213" s="34"/>
      <c r="AZ1213" s="24"/>
      <c r="BA1213" s="25"/>
      <c r="BB1213" s="24"/>
      <c r="BC1213" s="24"/>
      <c r="BL1213" s="24"/>
      <c r="BM1213" s="24"/>
      <c r="BN1213" s="24"/>
      <c r="BO1213" s="24"/>
      <c r="BP1213" s="24"/>
      <c r="BQ1213" s="24"/>
      <c r="BR1213" s="24"/>
      <c r="BS1213" s="24"/>
    </row>
    <row r="1214" spans="8:71" s="6" customFormat="1" x14ac:dyDescent="0.2">
      <c r="H1214" s="26"/>
      <c r="R1214" s="24"/>
      <c r="S1214" s="24"/>
      <c r="T1214" s="24"/>
      <c r="U1214" s="28"/>
      <c r="X1214" s="26"/>
      <c r="AA1214" s="26"/>
      <c r="AD1214" s="26"/>
      <c r="AG1214" s="28"/>
      <c r="AH1214" s="26"/>
      <c r="AI1214" s="26"/>
      <c r="AL1214" s="25"/>
      <c r="AM1214" s="24"/>
      <c r="AN1214" s="24"/>
      <c r="AO1214" s="25"/>
      <c r="AR1214" s="25"/>
      <c r="AU1214" s="34"/>
      <c r="AX1214" s="34"/>
      <c r="AZ1214" s="24"/>
      <c r="BA1214" s="25"/>
      <c r="BB1214" s="24"/>
      <c r="BC1214" s="24"/>
      <c r="BL1214" s="24"/>
      <c r="BM1214" s="24"/>
      <c r="BN1214" s="24"/>
      <c r="BO1214" s="24"/>
      <c r="BP1214" s="24"/>
      <c r="BQ1214" s="24"/>
      <c r="BR1214" s="24"/>
      <c r="BS1214" s="24"/>
    </row>
    <row r="1215" spans="8:71" s="6" customFormat="1" x14ac:dyDescent="0.2">
      <c r="H1215" s="26"/>
      <c r="R1215" s="24"/>
      <c r="S1215" s="24"/>
      <c r="T1215" s="24"/>
      <c r="U1215" s="28"/>
      <c r="X1215" s="26"/>
      <c r="AA1215" s="26"/>
      <c r="AD1215" s="26"/>
      <c r="AG1215" s="28"/>
      <c r="AH1215" s="26"/>
      <c r="AI1215" s="26"/>
      <c r="AL1215" s="25"/>
      <c r="AM1215" s="24"/>
      <c r="AN1215" s="24"/>
      <c r="AO1215" s="25"/>
      <c r="AR1215" s="25"/>
      <c r="AU1215" s="34"/>
      <c r="AX1215" s="34"/>
      <c r="AZ1215" s="24"/>
      <c r="BA1215" s="25"/>
      <c r="BB1215" s="24"/>
      <c r="BC1215" s="24"/>
      <c r="BL1215" s="24"/>
      <c r="BM1215" s="24"/>
      <c r="BN1215" s="24"/>
      <c r="BO1215" s="24"/>
      <c r="BP1215" s="24"/>
      <c r="BQ1215" s="24"/>
      <c r="BR1215" s="24"/>
      <c r="BS1215" s="24"/>
    </row>
    <row r="1216" spans="8:71" s="6" customFormat="1" x14ac:dyDescent="0.2">
      <c r="H1216" s="26"/>
      <c r="R1216" s="24"/>
      <c r="S1216" s="24"/>
      <c r="T1216" s="24"/>
      <c r="U1216" s="28"/>
      <c r="X1216" s="26"/>
      <c r="AA1216" s="26"/>
      <c r="AD1216" s="26"/>
      <c r="AG1216" s="28"/>
      <c r="AH1216" s="26"/>
      <c r="AI1216" s="26"/>
      <c r="AL1216" s="25"/>
      <c r="AM1216" s="24"/>
      <c r="AN1216" s="24"/>
      <c r="AO1216" s="25"/>
      <c r="AR1216" s="25"/>
      <c r="AU1216" s="34"/>
      <c r="AX1216" s="34"/>
      <c r="AZ1216" s="24"/>
      <c r="BA1216" s="25"/>
      <c r="BB1216" s="24"/>
      <c r="BC1216" s="24"/>
      <c r="BL1216" s="24"/>
      <c r="BM1216" s="24"/>
      <c r="BN1216" s="24"/>
      <c r="BO1216" s="24"/>
      <c r="BP1216" s="24"/>
      <c r="BQ1216" s="24"/>
      <c r="BR1216" s="24"/>
      <c r="BS1216" s="24"/>
    </row>
    <row r="1217" spans="8:71" s="6" customFormat="1" x14ac:dyDescent="0.2">
      <c r="H1217" s="26"/>
      <c r="R1217" s="24"/>
      <c r="S1217" s="24"/>
      <c r="T1217" s="24"/>
      <c r="U1217" s="28"/>
      <c r="X1217" s="26"/>
      <c r="AA1217" s="26"/>
      <c r="AD1217" s="26"/>
      <c r="AG1217" s="28"/>
      <c r="AH1217" s="26"/>
      <c r="AI1217" s="26"/>
      <c r="AL1217" s="25"/>
      <c r="AM1217" s="24"/>
      <c r="AN1217" s="24"/>
      <c r="AO1217" s="25"/>
      <c r="AR1217" s="25"/>
      <c r="AU1217" s="34"/>
      <c r="AX1217" s="34"/>
      <c r="AZ1217" s="24"/>
      <c r="BA1217" s="25"/>
      <c r="BB1217" s="24"/>
      <c r="BC1217" s="24"/>
      <c r="BL1217" s="24"/>
      <c r="BM1217" s="24"/>
      <c r="BN1217" s="24"/>
      <c r="BO1217" s="24"/>
      <c r="BP1217" s="24"/>
      <c r="BQ1217" s="24"/>
      <c r="BR1217" s="24"/>
      <c r="BS1217" s="24"/>
    </row>
    <row r="1218" spans="8:71" s="6" customFormat="1" x14ac:dyDescent="0.2">
      <c r="H1218" s="26"/>
      <c r="R1218" s="24"/>
      <c r="S1218" s="24"/>
      <c r="T1218" s="24"/>
      <c r="U1218" s="28"/>
      <c r="X1218" s="26"/>
      <c r="AA1218" s="26"/>
      <c r="AD1218" s="26"/>
      <c r="AG1218" s="28"/>
      <c r="AH1218" s="26"/>
      <c r="AI1218" s="26"/>
      <c r="AL1218" s="25"/>
      <c r="AM1218" s="24"/>
      <c r="AN1218" s="24"/>
      <c r="AO1218" s="25"/>
      <c r="AR1218" s="25"/>
      <c r="AU1218" s="34"/>
      <c r="AX1218" s="34"/>
      <c r="AZ1218" s="24"/>
      <c r="BA1218" s="25"/>
      <c r="BB1218" s="24"/>
      <c r="BC1218" s="24"/>
      <c r="BL1218" s="24"/>
      <c r="BM1218" s="24"/>
      <c r="BN1218" s="24"/>
      <c r="BO1218" s="24"/>
      <c r="BP1218" s="24"/>
      <c r="BQ1218" s="24"/>
      <c r="BR1218" s="24"/>
      <c r="BS1218" s="24"/>
    </row>
    <row r="1219" spans="8:71" s="6" customFormat="1" x14ac:dyDescent="0.2">
      <c r="H1219" s="26"/>
      <c r="R1219" s="24"/>
      <c r="S1219" s="24"/>
      <c r="T1219" s="24"/>
      <c r="U1219" s="28"/>
      <c r="X1219" s="26"/>
      <c r="AA1219" s="26"/>
      <c r="AD1219" s="26"/>
      <c r="AG1219" s="28"/>
      <c r="AH1219" s="26"/>
      <c r="AI1219" s="26"/>
      <c r="AL1219" s="25"/>
      <c r="AM1219" s="24"/>
      <c r="AN1219" s="24"/>
      <c r="AO1219" s="25"/>
      <c r="AR1219" s="25"/>
      <c r="AU1219" s="34"/>
      <c r="AX1219" s="34"/>
      <c r="AZ1219" s="24"/>
      <c r="BA1219" s="25"/>
      <c r="BB1219" s="24"/>
      <c r="BC1219" s="24"/>
      <c r="BL1219" s="24"/>
      <c r="BM1219" s="24"/>
      <c r="BN1219" s="24"/>
      <c r="BO1219" s="24"/>
      <c r="BP1219" s="24"/>
      <c r="BQ1219" s="24"/>
      <c r="BR1219" s="24"/>
      <c r="BS1219" s="24"/>
    </row>
    <row r="1220" spans="8:71" s="6" customFormat="1" x14ac:dyDescent="0.2">
      <c r="H1220" s="26"/>
      <c r="R1220" s="24"/>
      <c r="S1220" s="24"/>
      <c r="T1220" s="24"/>
      <c r="U1220" s="28"/>
      <c r="X1220" s="26"/>
      <c r="AA1220" s="26"/>
      <c r="AD1220" s="26"/>
      <c r="AG1220" s="28"/>
      <c r="AH1220" s="26"/>
      <c r="AI1220" s="26"/>
      <c r="AL1220" s="25"/>
      <c r="AM1220" s="24"/>
      <c r="AN1220" s="24"/>
      <c r="AO1220" s="25"/>
      <c r="AR1220" s="25"/>
      <c r="AU1220" s="34"/>
      <c r="AX1220" s="34"/>
      <c r="AZ1220" s="24"/>
      <c r="BA1220" s="25"/>
      <c r="BB1220" s="24"/>
      <c r="BC1220" s="24"/>
      <c r="BL1220" s="24"/>
      <c r="BM1220" s="24"/>
      <c r="BN1220" s="24"/>
      <c r="BO1220" s="24"/>
      <c r="BP1220" s="24"/>
      <c r="BQ1220" s="24"/>
      <c r="BR1220" s="24"/>
      <c r="BS1220" s="24"/>
    </row>
    <row r="1221" spans="8:71" s="6" customFormat="1" x14ac:dyDescent="0.2">
      <c r="H1221" s="26"/>
      <c r="R1221" s="24"/>
      <c r="S1221" s="24"/>
      <c r="T1221" s="24"/>
      <c r="U1221" s="28"/>
      <c r="X1221" s="26"/>
      <c r="AA1221" s="26"/>
      <c r="AD1221" s="26"/>
      <c r="AG1221" s="28"/>
      <c r="AH1221" s="26"/>
      <c r="AI1221" s="26"/>
      <c r="AL1221" s="25"/>
      <c r="AM1221" s="24"/>
      <c r="AN1221" s="24"/>
      <c r="AO1221" s="25"/>
      <c r="AR1221" s="25"/>
      <c r="AU1221" s="34"/>
      <c r="AX1221" s="34"/>
      <c r="AZ1221" s="24"/>
      <c r="BA1221" s="25"/>
      <c r="BB1221" s="24"/>
      <c r="BC1221" s="24"/>
      <c r="BL1221" s="24"/>
      <c r="BM1221" s="24"/>
      <c r="BN1221" s="24"/>
      <c r="BO1221" s="24"/>
      <c r="BP1221" s="24"/>
      <c r="BQ1221" s="24"/>
      <c r="BR1221" s="24"/>
      <c r="BS1221" s="24"/>
    </row>
    <row r="1222" spans="8:71" s="6" customFormat="1" x14ac:dyDescent="0.2">
      <c r="H1222" s="26"/>
      <c r="R1222" s="24"/>
      <c r="S1222" s="24"/>
      <c r="T1222" s="24"/>
      <c r="U1222" s="28"/>
      <c r="X1222" s="26"/>
      <c r="AA1222" s="26"/>
      <c r="AD1222" s="26"/>
      <c r="AG1222" s="28"/>
      <c r="AH1222" s="26"/>
      <c r="AI1222" s="26"/>
      <c r="AL1222" s="25"/>
      <c r="AM1222" s="24"/>
      <c r="AN1222" s="24"/>
      <c r="AO1222" s="25"/>
      <c r="AR1222" s="25"/>
      <c r="AU1222" s="34"/>
      <c r="AX1222" s="34"/>
      <c r="AZ1222" s="24"/>
      <c r="BA1222" s="25"/>
      <c r="BB1222" s="24"/>
      <c r="BC1222" s="24"/>
      <c r="BL1222" s="24"/>
      <c r="BM1222" s="24"/>
      <c r="BN1222" s="24"/>
      <c r="BO1222" s="24"/>
      <c r="BP1222" s="24"/>
      <c r="BQ1222" s="24"/>
      <c r="BR1222" s="24"/>
      <c r="BS1222" s="24"/>
    </row>
    <row r="1223" spans="8:71" s="6" customFormat="1" x14ac:dyDescent="0.2">
      <c r="H1223" s="26"/>
      <c r="R1223" s="24"/>
      <c r="S1223" s="24"/>
      <c r="T1223" s="24"/>
      <c r="U1223" s="28"/>
      <c r="X1223" s="26"/>
      <c r="AA1223" s="26"/>
      <c r="AD1223" s="26"/>
      <c r="AG1223" s="28"/>
      <c r="AH1223" s="26"/>
      <c r="AI1223" s="26"/>
      <c r="AL1223" s="25"/>
      <c r="AM1223" s="24"/>
      <c r="AN1223" s="24"/>
      <c r="AO1223" s="25"/>
      <c r="AR1223" s="25"/>
      <c r="AU1223" s="34"/>
      <c r="AX1223" s="34"/>
      <c r="AZ1223" s="24"/>
      <c r="BA1223" s="25"/>
      <c r="BB1223" s="24"/>
      <c r="BC1223" s="24"/>
      <c r="BL1223" s="24"/>
      <c r="BM1223" s="24"/>
      <c r="BN1223" s="24"/>
      <c r="BO1223" s="24"/>
      <c r="BP1223" s="24"/>
      <c r="BQ1223" s="24"/>
      <c r="BR1223" s="24"/>
      <c r="BS1223" s="24"/>
    </row>
    <row r="1224" spans="8:71" s="6" customFormat="1" x14ac:dyDescent="0.2">
      <c r="H1224" s="26"/>
      <c r="R1224" s="24"/>
      <c r="S1224" s="24"/>
      <c r="T1224" s="24"/>
      <c r="U1224" s="28"/>
      <c r="X1224" s="26"/>
      <c r="AA1224" s="26"/>
      <c r="AD1224" s="26"/>
      <c r="AG1224" s="28"/>
      <c r="AH1224" s="26"/>
      <c r="AI1224" s="26"/>
      <c r="AL1224" s="25"/>
      <c r="AM1224" s="24"/>
      <c r="AN1224" s="24"/>
      <c r="AO1224" s="25"/>
      <c r="AR1224" s="25"/>
      <c r="AU1224" s="34"/>
      <c r="AX1224" s="34"/>
      <c r="AZ1224" s="24"/>
      <c r="BA1224" s="25"/>
      <c r="BB1224" s="24"/>
      <c r="BC1224" s="24"/>
      <c r="BL1224" s="24"/>
      <c r="BM1224" s="24"/>
      <c r="BN1224" s="24"/>
      <c r="BO1224" s="24"/>
      <c r="BP1224" s="24"/>
      <c r="BQ1224" s="24"/>
      <c r="BR1224" s="24"/>
      <c r="BS1224" s="24"/>
    </row>
    <row r="1225" spans="8:71" s="6" customFormat="1" x14ac:dyDescent="0.2">
      <c r="H1225" s="26"/>
      <c r="R1225" s="24"/>
      <c r="S1225" s="24"/>
      <c r="T1225" s="24"/>
      <c r="U1225" s="28"/>
      <c r="X1225" s="26"/>
      <c r="AA1225" s="26"/>
      <c r="AD1225" s="26"/>
      <c r="AG1225" s="28"/>
      <c r="AH1225" s="26"/>
      <c r="AI1225" s="26"/>
      <c r="AL1225" s="25"/>
      <c r="AM1225" s="24"/>
      <c r="AN1225" s="24"/>
      <c r="AO1225" s="25"/>
      <c r="AR1225" s="25"/>
      <c r="AU1225" s="34"/>
      <c r="AX1225" s="34"/>
      <c r="AZ1225" s="24"/>
      <c r="BA1225" s="25"/>
      <c r="BB1225" s="24"/>
      <c r="BC1225" s="24"/>
      <c r="BL1225" s="24"/>
      <c r="BM1225" s="24"/>
      <c r="BN1225" s="24"/>
      <c r="BO1225" s="24"/>
      <c r="BP1225" s="24"/>
      <c r="BQ1225" s="24"/>
      <c r="BR1225" s="24"/>
      <c r="BS1225" s="24"/>
    </row>
    <row r="1226" spans="8:71" s="6" customFormat="1" x14ac:dyDescent="0.2">
      <c r="H1226" s="26"/>
      <c r="R1226" s="24"/>
      <c r="S1226" s="24"/>
      <c r="T1226" s="24"/>
      <c r="U1226" s="28"/>
      <c r="X1226" s="26"/>
      <c r="AA1226" s="26"/>
      <c r="AD1226" s="26"/>
      <c r="AG1226" s="28"/>
      <c r="AH1226" s="26"/>
      <c r="AI1226" s="26"/>
      <c r="AL1226" s="25"/>
      <c r="AM1226" s="24"/>
      <c r="AN1226" s="24"/>
      <c r="AO1226" s="25"/>
      <c r="AR1226" s="25"/>
      <c r="AU1226" s="34"/>
      <c r="AX1226" s="34"/>
      <c r="AZ1226" s="24"/>
      <c r="BA1226" s="25"/>
      <c r="BB1226" s="24"/>
      <c r="BC1226" s="24"/>
      <c r="BL1226" s="24"/>
      <c r="BM1226" s="24"/>
      <c r="BN1226" s="24"/>
      <c r="BO1226" s="24"/>
      <c r="BP1226" s="24"/>
      <c r="BQ1226" s="24"/>
      <c r="BR1226" s="24"/>
      <c r="BS1226" s="24"/>
    </row>
    <row r="1227" spans="8:71" s="6" customFormat="1" x14ac:dyDescent="0.2">
      <c r="H1227" s="26"/>
      <c r="R1227" s="24"/>
      <c r="S1227" s="24"/>
      <c r="T1227" s="24"/>
      <c r="U1227" s="28"/>
      <c r="X1227" s="26"/>
      <c r="AA1227" s="26"/>
      <c r="AD1227" s="26"/>
      <c r="AG1227" s="28"/>
      <c r="AH1227" s="26"/>
      <c r="AI1227" s="26"/>
      <c r="AL1227" s="25"/>
      <c r="AM1227" s="24"/>
      <c r="AN1227" s="24"/>
      <c r="AO1227" s="25"/>
      <c r="AR1227" s="25"/>
      <c r="AU1227" s="34"/>
      <c r="AX1227" s="34"/>
      <c r="AZ1227" s="24"/>
      <c r="BA1227" s="25"/>
      <c r="BB1227" s="24"/>
      <c r="BC1227" s="24"/>
      <c r="BL1227" s="24"/>
      <c r="BM1227" s="24"/>
      <c r="BN1227" s="24"/>
      <c r="BO1227" s="24"/>
      <c r="BP1227" s="24"/>
      <c r="BQ1227" s="24"/>
      <c r="BR1227" s="24"/>
      <c r="BS1227" s="24"/>
    </row>
    <row r="1228" spans="8:71" s="6" customFormat="1" x14ac:dyDescent="0.2">
      <c r="H1228" s="26"/>
      <c r="R1228" s="24"/>
      <c r="S1228" s="24"/>
      <c r="T1228" s="24"/>
      <c r="U1228" s="28"/>
      <c r="X1228" s="26"/>
      <c r="AA1228" s="26"/>
      <c r="AD1228" s="26"/>
      <c r="AG1228" s="28"/>
      <c r="AH1228" s="26"/>
      <c r="AI1228" s="26"/>
      <c r="AL1228" s="25"/>
      <c r="AM1228" s="24"/>
      <c r="AN1228" s="24"/>
      <c r="AO1228" s="25"/>
      <c r="AR1228" s="25"/>
      <c r="AU1228" s="34"/>
      <c r="AX1228" s="34"/>
      <c r="AZ1228" s="24"/>
      <c r="BA1228" s="25"/>
      <c r="BB1228" s="24"/>
      <c r="BC1228" s="24"/>
      <c r="BL1228" s="24"/>
      <c r="BM1228" s="24"/>
      <c r="BN1228" s="24"/>
      <c r="BO1228" s="24"/>
      <c r="BP1228" s="24"/>
      <c r="BQ1228" s="24"/>
      <c r="BR1228" s="24"/>
      <c r="BS1228" s="24"/>
    </row>
    <row r="1229" spans="8:71" s="6" customFormat="1" x14ac:dyDescent="0.2">
      <c r="H1229" s="26"/>
      <c r="R1229" s="24"/>
      <c r="S1229" s="24"/>
      <c r="T1229" s="24"/>
      <c r="U1229" s="28"/>
      <c r="X1229" s="26"/>
      <c r="AA1229" s="26"/>
      <c r="AD1229" s="26"/>
      <c r="AG1229" s="28"/>
      <c r="AH1229" s="26"/>
      <c r="AI1229" s="26"/>
      <c r="AL1229" s="25"/>
      <c r="AM1229" s="24"/>
      <c r="AN1229" s="24"/>
      <c r="AO1229" s="25"/>
      <c r="AR1229" s="25"/>
      <c r="AU1229" s="34"/>
      <c r="AX1229" s="34"/>
      <c r="AZ1229" s="24"/>
      <c r="BA1229" s="25"/>
      <c r="BB1229" s="24"/>
      <c r="BC1229" s="24"/>
      <c r="BL1229" s="24"/>
      <c r="BM1229" s="24"/>
      <c r="BN1229" s="24"/>
      <c r="BO1229" s="24"/>
      <c r="BP1229" s="24"/>
      <c r="BQ1229" s="24"/>
      <c r="BR1229" s="24"/>
      <c r="BS1229" s="24"/>
    </row>
    <row r="1230" spans="8:71" s="6" customFormat="1" x14ac:dyDescent="0.2">
      <c r="H1230" s="26"/>
      <c r="R1230" s="24"/>
      <c r="S1230" s="24"/>
      <c r="T1230" s="24"/>
      <c r="U1230" s="28"/>
      <c r="X1230" s="26"/>
      <c r="AA1230" s="26"/>
      <c r="AD1230" s="26"/>
      <c r="AG1230" s="28"/>
      <c r="AH1230" s="26"/>
      <c r="AI1230" s="26"/>
      <c r="AL1230" s="25"/>
      <c r="AM1230" s="24"/>
      <c r="AN1230" s="24"/>
      <c r="AO1230" s="25"/>
      <c r="AR1230" s="25"/>
      <c r="AU1230" s="34"/>
      <c r="AX1230" s="34"/>
      <c r="AZ1230" s="24"/>
      <c r="BA1230" s="25"/>
      <c r="BB1230" s="24"/>
      <c r="BC1230" s="24"/>
      <c r="BL1230" s="24"/>
      <c r="BM1230" s="24"/>
      <c r="BN1230" s="24"/>
      <c r="BO1230" s="24"/>
      <c r="BP1230" s="24"/>
      <c r="BQ1230" s="24"/>
      <c r="BR1230" s="24"/>
      <c r="BS1230" s="24"/>
    </row>
    <row r="1231" spans="8:71" s="6" customFormat="1" x14ac:dyDescent="0.2">
      <c r="H1231" s="26"/>
      <c r="R1231" s="24"/>
      <c r="S1231" s="24"/>
      <c r="T1231" s="24"/>
      <c r="U1231" s="28"/>
      <c r="X1231" s="26"/>
      <c r="AA1231" s="26"/>
      <c r="AD1231" s="26"/>
      <c r="AG1231" s="28"/>
      <c r="AH1231" s="26"/>
      <c r="AI1231" s="26"/>
      <c r="AL1231" s="25"/>
      <c r="AM1231" s="24"/>
      <c r="AN1231" s="24"/>
      <c r="AO1231" s="25"/>
      <c r="AR1231" s="25"/>
      <c r="AU1231" s="34"/>
      <c r="AX1231" s="34"/>
      <c r="AZ1231" s="24"/>
      <c r="BA1231" s="25"/>
      <c r="BB1231" s="24"/>
      <c r="BC1231" s="24"/>
      <c r="BL1231" s="24"/>
      <c r="BM1231" s="24"/>
      <c r="BN1231" s="24"/>
      <c r="BO1231" s="24"/>
      <c r="BP1231" s="24"/>
      <c r="BQ1231" s="24"/>
      <c r="BR1231" s="24"/>
      <c r="BS1231" s="24"/>
    </row>
    <row r="1232" spans="8:71" s="6" customFormat="1" x14ac:dyDescent="0.2">
      <c r="H1232" s="26"/>
      <c r="R1232" s="24"/>
      <c r="S1232" s="24"/>
      <c r="T1232" s="24"/>
      <c r="U1232" s="28"/>
      <c r="X1232" s="26"/>
      <c r="AA1232" s="26"/>
      <c r="AD1232" s="26"/>
      <c r="AG1232" s="28"/>
      <c r="AH1232" s="26"/>
      <c r="AI1232" s="26"/>
      <c r="AL1232" s="25"/>
      <c r="AM1232" s="24"/>
      <c r="AN1232" s="24"/>
      <c r="AO1232" s="25"/>
      <c r="AR1232" s="25"/>
      <c r="AU1232" s="34"/>
      <c r="AX1232" s="34"/>
      <c r="AZ1232" s="24"/>
      <c r="BA1232" s="25"/>
      <c r="BB1232" s="24"/>
      <c r="BC1232" s="24"/>
      <c r="BL1232" s="24"/>
      <c r="BM1232" s="24"/>
      <c r="BN1232" s="24"/>
      <c r="BO1232" s="24"/>
      <c r="BP1232" s="24"/>
      <c r="BQ1232" s="24"/>
      <c r="BR1232" s="24"/>
      <c r="BS1232" s="24"/>
    </row>
    <row r="1233" spans="8:71" s="6" customFormat="1" x14ac:dyDescent="0.2">
      <c r="H1233" s="26"/>
      <c r="R1233" s="24"/>
      <c r="S1233" s="24"/>
      <c r="T1233" s="24"/>
      <c r="U1233" s="28"/>
      <c r="X1233" s="26"/>
      <c r="AA1233" s="26"/>
      <c r="AD1233" s="26"/>
      <c r="AG1233" s="28"/>
      <c r="AH1233" s="26"/>
      <c r="AI1233" s="26"/>
      <c r="AL1233" s="25"/>
      <c r="AM1233" s="24"/>
      <c r="AN1233" s="24"/>
      <c r="AO1233" s="25"/>
      <c r="AR1233" s="25"/>
      <c r="AU1233" s="34"/>
      <c r="AX1233" s="34"/>
      <c r="AZ1233" s="24"/>
      <c r="BA1233" s="25"/>
      <c r="BB1233" s="24"/>
      <c r="BC1233" s="24"/>
      <c r="BL1233" s="24"/>
      <c r="BM1233" s="24"/>
      <c r="BN1233" s="24"/>
      <c r="BO1233" s="24"/>
      <c r="BP1233" s="24"/>
      <c r="BQ1233" s="24"/>
      <c r="BR1233" s="24"/>
      <c r="BS1233" s="24"/>
    </row>
    <row r="1234" spans="8:71" s="6" customFormat="1" x14ac:dyDescent="0.2">
      <c r="H1234" s="26"/>
      <c r="R1234" s="24"/>
      <c r="S1234" s="24"/>
      <c r="T1234" s="24"/>
      <c r="U1234" s="28"/>
      <c r="X1234" s="26"/>
      <c r="AA1234" s="26"/>
      <c r="AD1234" s="26"/>
      <c r="AG1234" s="28"/>
      <c r="AH1234" s="26"/>
      <c r="AI1234" s="26"/>
      <c r="AL1234" s="25"/>
      <c r="AM1234" s="24"/>
      <c r="AN1234" s="24"/>
      <c r="AO1234" s="25"/>
      <c r="AR1234" s="25"/>
      <c r="AU1234" s="34"/>
      <c r="AX1234" s="34"/>
      <c r="AZ1234" s="24"/>
      <c r="BA1234" s="25"/>
      <c r="BB1234" s="24"/>
      <c r="BC1234" s="24"/>
      <c r="BL1234" s="24"/>
      <c r="BM1234" s="24"/>
      <c r="BN1234" s="24"/>
      <c r="BO1234" s="24"/>
      <c r="BP1234" s="24"/>
      <c r="BQ1234" s="24"/>
      <c r="BR1234" s="24"/>
      <c r="BS1234" s="24"/>
    </row>
    <row r="1235" spans="8:71" s="6" customFormat="1" x14ac:dyDescent="0.2">
      <c r="H1235" s="26"/>
      <c r="R1235" s="24"/>
      <c r="S1235" s="24"/>
      <c r="T1235" s="24"/>
      <c r="U1235" s="28"/>
      <c r="X1235" s="26"/>
      <c r="AA1235" s="26"/>
      <c r="AD1235" s="26"/>
      <c r="AG1235" s="28"/>
      <c r="AH1235" s="26"/>
      <c r="AI1235" s="26"/>
      <c r="AL1235" s="25"/>
      <c r="AM1235" s="24"/>
      <c r="AN1235" s="24"/>
      <c r="AO1235" s="25"/>
      <c r="AR1235" s="25"/>
      <c r="AU1235" s="34"/>
      <c r="AX1235" s="34"/>
      <c r="AZ1235" s="24"/>
      <c r="BA1235" s="25"/>
      <c r="BB1235" s="24"/>
      <c r="BC1235" s="24"/>
      <c r="BL1235" s="24"/>
      <c r="BM1235" s="24"/>
      <c r="BN1235" s="24"/>
      <c r="BO1235" s="24"/>
      <c r="BP1235" s="24"/>
      <c r="BQ1235" s="24"/>
      <c r="BR1235" s="24"/>
      <c r="BS1235" s="24"/>
    </row>
    <row r="1236" spans="8:71" s="6" customFormat="1" x14ac:dyDescent="0.2">
      <c r="H1236" s="26"/>
      <c r="R1236" s="24"/>
      <c r="S1236" s="24"/>
      <c r="T1236" s="24"/>
      <c r="U1236" s="28"/>
      <c r="X1236" s="26"/>
      <c r="AA1236" s="26"/>
      <c r="AD1236" s="26"/>
      <c r="AG1236" s="28"/>
      <c r="AH1236" s="26"/>
      <c r="AI1236" s="26"/>
      <c r="AL1236" s="25"/>
      <c r="AM1236" s="24"/>
      <c r="AN1236" s="24"/>
      <c r="AO1236" s="25"/>
      <c r="AR1236" s="25"/>
      <c r="AU1236" s="34"/>
      <c r="AX1236" s="34"/>
      <c r="AZ1236" s="24"/>
      <c r="BA1236" s="25"/>
      <c r="BB1236" s="24"/>
      <c r="BC1236" s="24"/>
      <c r="BL1236" s="24"/>
      <c r="BM1236" s="24"/>
      <c r="BN1236" s="24"/>
      <c r="BO1236" s="24"/>
      <c r="BP1236" s="24"/>
      <c r="BQ1236" s="24"/>
      <c r="BR1236" s="24"/>
      <c r="BS1236" s="24"/>
    </row>
    <row r="1237" spans="8:71" s="6" customFormat="1" x14ac:dyDescent="0.2">
      <c r="H1237" s="26"/>
      <c r="R1237" s="24"/>
      <c r="S1237" s="24"/>
      <c r="T1237" s="24"/>
      <c r="U1237" s="28"/>
      <c r="X1237" s="26"/>
      <c r="AA1237" s="26"/>
      <c r="AD1237" s="26"/>
      <c r="AG1237" s="28"/>
      <c r="AH1237" s="26"/>
      <c r="AI1237" s="26"/>
      <c r="AL1237" s="25"/>
      <c r="AM1237" s="24"/>
      <c r="AN1237" s="24"/>
      <c r="AO1237" s="25"/>
      <c r="AR1237" s="25"/>
      <c r="AU1237" s="34"/>
      <c r="AX1237" s="34"/>
      <c r="AZ1237" s="24"/>
      <c r="BA1237" s="25"/>
      <c r="BB1237" s="24"/>
      <c r="BC1237" s="24"/>
      <c r="BL1237" s="24"/>
      <c r="BM1237" s="24"/>
      <c r="BN1237" s="24"/>
      <c r="BO1237" s="24"/>
      <c r="BP1237" s="24"/>
      <c r="BQ1237" s="24"/>
      <c r="BR1237" s="24"/>
      <c r="BS1237" s="24"/>
    </row>
    <row r="1238" spans="8:71" s="6" customFormat="1" x14ac:dyDescent="0.2">
      <c r="H1238" s="26"/>
      <c r="R1238" s="24"/>
      <c r="S1238" s="24"/>
      <c r="T1238" s="24"/>
      <c r="U1238" s="28"/>
      <c r="X1238" s="26"/>
      <c r="AA1238" s="26"/>
      <c r="AD1238" s="26"/>
      <c r="AG1238" s="28"/>
      <c r="AH1238" s="26"/>
      <c r="AI1238" s="26"/>
      <c r="AL1238" s="25"/>
      <c r="AM1238" s="24"/>
      <c r="AN1238" s="24"/>
      <c r="AO1238" s="25"/>
      <c r="AR1238" s="25"/>
      <c r="AU1238" s="34"/>
      <c r="AX1238" s="34"/>
      <c r="AZ1238" s="24"/>
      <c r="BA1238" s="25"/>
      <c r="BB1238" s="24"/>
      <c r="BC1238" s="24"/>
      <c r="BL1238" s="24"/>
      <c r="BM1238" s="24"/>
      <c r="BN1238" s="24"/>
      <c r="BO1238" s="24"/>
      <c r="BP1238" s="24"/>
      <c r="BQ1238" s="24"/>
      <c r="BR1238" s="24"/>
      <c r="BS1238" s="24"/>
    </row>
    <row r="1239" spans="8:71" s="6" customFormat="1" x14ac:dyDescent="0.2">
      <c r="H1239" s="26"/>
      <c r="R1239" s="24"/>
      <c r="S1239" s="24"/>
      <c r="T1239" s="24"/>
      <c r="U1239" s="28"/>
      <c r="X1239" s="26"/>
      <c r="AA1239" s="26"/>
      <c r="AD1239" s="26"/>
      <c r="AG1239" s="28"/>
      <c r="AH1239" s="26"/>
      <c r="AI1239" s="26"/>
      <c r="AL1239" s="25"/>
      <c r="AM1239" s="24"/>
      <c r="AN1239" s="24"/>
      <c r="AO1239" s="25"/>
      <c r="AR1239" s="25"/>
      <c r="AU1239" s="34"/>
      <c r="AX1239" s="34"/>
      <c r="AZ1239" s="24"/>
      <c r="BA1239" s="25"/>
      <c r="BB1239" s="24"/>
      <c r="BC1239" s="24"/>
      <c r="BL1239" s="24"/>
      <c r="BM1239" s="24"/>
      <c r="BN1239" s="24"/>
      <c r="BO1239" s="24"/>
      <c r="BP1239" s="24"/>
      <c r="BQ1239" s="24"/>
      <c r="BR1239" s="24"/>
      <c r="BS1239" s="24"/>
    </row>
    <row r="1240" spans="8:71" s="6" customFormat="1" x14ac:dyDescent="0.2">
      <c r="H1240" s="26"/>
      <c r="R1240" s="24"/>
      <c r="S1240" s="24"/>
      <c r="T1240" s="24"/>
      <c r="U1240" s="28"/>
      <c r="X1240" s="26"/>
      <c r="AA1240" s="26"/>
      <c r="AD1240" s="26"/>
      <c r="AG1240" s="28"/>
      <c r="AH1240" s="26"/>
      <c r="AI1240" s="26"/>
      <c r="AL1240" s="25"/>
      <c r="AM1240" s="24"/>
      <c r="AN1240" s="24"/>
      <c r="AO1240" s="25"/>
      <c r="AR1240" s="25"/>
      <c r="AU1240" s="34"/>
      <c r="AX1240" s="34"/>
      <c r="AZ1240" s="24"/>
      <c r="BA1240" s="25"/>
      <c r="BB1240" s="24"/>
      <c r="BC1240" s="24"/>
      <c r="BL1240" s="24"/>
      <c r="BM1240" s="24"/>
      <c r="BN1240" s="24"/>
      <c r="BO1240" s="24"/>
      <c r="BP1240" s="24"/>
      <c r="BQ1240" s="24"/>
      <c r="BR1240" s="24"/>
      <c r="BS1240" s="24"/>
    </row>
    <row r="1241" spans="8:71" s="6" customFormat="1" x14ac:dyDescent="0.2">
      <c r="H1241" s="26"/>
      <c r="R1241" s="24"/>
      <c r="S1241" s="24"/>
      <c r="T1241" s="24"/>
      <c r="U1241" s="28"/>
      <c r="X1241" s="26"/>
      <c r="AA1241" s="26"/>
      <c r="AD1241" s="26"/>
      <c r="AG1241" s="28"/>
      <c r="AH1241" s="26"/>
      <c r="AI1241" s="26"/>
      <c r="AL1241" s="25"/>
      <c r="AM1241" s="24"/>
      <c r="AN1241" s="24"/>
      <c r="AO1241" s="25"/>
      <c r="AR1241" s="25"/>
      <c r="AU1241" s="34"/>
      <c r="AX1241" s="34"/>
      <c r="AZ1241" s="24"/>
      <c r="BA1241" s="25"/>
      <c r="BB1241" s="24"/>
      <c r="BC1241" s="24"/>
      <c r="BL1241" s="24"/>
      <c r="BM1241" s="24"/>
      <c r="BN1241" s="24"/>
      <c r="BO1241" s="24"/>
      <c r="BP1241" s="24"/>
      <c r="BQ1241" s="24"/>
      <c r="BR1241" s="24"/>
      <c r="BS1241" s="24"/>
    </row>
    <row r="1242" spans="8:71" s="6" customFormat="1" x14ac:dyDescent="0.2">
      <c r="H1242" s="26"/>
      <c r="R1242" s="24"/>
      <c r="S1242" s="24"/>
      <c r="T1242" s="24"/>
      <c r="U1242" s="28"/>
      <c r="X1242" s="26"/>
      <c r="AA1242" s="26"/>
      <c r="AD1242" s="26"/>
      <c r="AG1242" s="28"/>
      <c r="AH1242" s="26"/>
      <c r="AI1242" s="26"/>
      <c r="AL1242" s="25"/>
      <c r="AM1242" s="24"/>
      <c r="AN1242" s="24"/>
      <c r="AO1242" s="25"/>
      <c r="AR1242" s="25"/>
      <c r="AU1242" s="34"/>
      <c r="AX1242" s="34"/>
      <c r="AZ1242" s="24"/>
      <c r="BA1242" s="25"/>
      <c r="BB1242" s="24"/>
      <c r="BC1242" s="24"/>
      <c r="BL1242" s="24"/>
      <c r="BM1242" s="24"/>
      <c r="BN1242" s="24"/>
      <c r="BO1242" s="24"/>
      <c r="BP1242" s="24"/>
      <c r="BQ1242" s="24"/>
      <c r="BR1242" s="24"/>
      <c r="BS1242" s="24"/>
    </row>
    <row r="1243" spans="8:71" s="6" customFormat="1" x14ac:dyDescent="0.2">
      <c r="H1243" s="26"/>
      <c r="R1243" s="24"/>
      <c r="S1243" s="24"/>
      <c r="T1243" s="24"/>
      <c r="U1243" s="28"/>
      <c r="X1243" s="26"/>
      <c r="AA1243" s="26"/>
      <c r="AD1243" s="26"/>
      <c r="AG1243" s="28"/>
      <c r="AH1243" s="26"/>
      <c r="AI1243" s="26"/>
      <c r="AL1243" s="25"/>
      <c r="AM1243" s="24"/>
      <c r="AN1243" s="24"/>
      <c r="AO1243" s="25"/>
      <c r="AR1243" s="25"/>
      <c r="AU1243" s="34"/>
      <c r="AX1243" s="34"/>
      <c r="AZ1243" s="24"/>
      <c r="BA1243" s="25"/>
      <c r="BB1243" s="24"/>
      <c r="BC1243" s="24"/>
      <c r="BL1243" s="24"/>
      <c r="BM1243" s="24"/>
      <c r="BN1243" s="24"/>
      <c r="BO1243" s="24"/>
      <c r="BP1243" s="24"/>
      <c r="BQ1243" s="24"/>
      <c r="BR1243" s="24"/>
      <c r="BS1243" s="24"/>
    </row>
    <row r="1244" spans="8:71" s="6" customFormat="1" x14ac:dyDescent="0.2">
      <c r="H1244" s="26"/>
      <c r="R1244" s="24"/>
      <c r="S1244" s="24"/>
      <c r="T1244" s="24"/>
      <c r="U1244" s="28"/>
      <c r="X1244" s="26"/>
      <c r="AA1244" s="26"/>
      <c r="AD1244" s="26"/>
      <c r="AG1244" s="28"/>
      <c r="AH1244" s="26"/>
      <c r="AI1244" s="26"/>
      <c r="AL1244" s="25"/>
      <c r="AM1244" s="24"/>
      <c r="AN1244" s="24"/>
      <c r="AO1244" s="25"/>
      <c r="AR1244" s="25"/>
      <c r="AU1244" s="34"/>
      <c r="AX1244" s="34"/>
      <c r="AZ1244" s="24"/>
      <c r="BA1244" s="25"/>
      <c r="BB1244" s="24"/>
      <c r="BC1244" s="24"/>
      <c r="BL1244" s="24"/>
      <c r="BM1244" s="24"/>
      <c r="BN1244" s="24"/>
      <c r="BO1244" s="24"/>
      <c r="BP1244" s="24"/>
      <c r="BQ1244" s="24"/>
      <c r="BR1244" s="24"/>
      <c r="BS1244" s="24"/>
    </row>
    <row r="1245" spans="8:71" s="6" customFormat="1" x14ac:dyDescent="0.2">
      <c r="H1245" s="26"/>
      <c r="R1245" s="24"/>
      <c r="S1245" s="24"/>
      <c r="T1245" s="24"/>
      <c r="U1245" s="28"/>
      <c r="X1245" s="26"/>
      <c r="AA1245" s="26"/>
      <c r="AD1245" s="26"/>
      <c r="AG1245" s="28"/>
      <c r="AH1245" s="26"/>
      <c r="AI1245" s="26"/>
      <c r="AL1245" s="25"/>
      <c r="AM1245" s="24"/>
      <c r="AN1245" s="24"/>
      <c r="AO1245" s="25"/>
      <c r="AR1245" s="25"/>
      <c r="AU1245" s="34"/>
      <c r="AX1245" s="34"/>
      <c r="AZ1245" s="24"/>
      <c r="BA1245" s="25"/>
      <c r="BB1245" s="24"/>
      <c r="BC1245" s="24"/>
      <c r="BL1245" s="24"/>
      <c r="BM1245" s="24"/>
      <c r="BN1245" s="24"/>
      <c r="BO1245" s="24"/>
      <c r="BP1245" s="24"/>
      <c r="BQ1245" s="24"/>
      <c r="BR1245" s="24"/>
      <c r="BS1245" s="24"/>
    </row>
    <row r="1246" spans="8:71" s="6" customFormat="1" x14ac:dyDescent="0.2">
      <c r="H1246" s="26"/>
      <c r="R1246" s="24"/>
      <c r="S1246" s="24"/>
      <c r="T1246" s="24"/>
      <c r="U1246" s="28"/>
      <c r="X1246" s="26"/>
      <c r="AA1246" s="26"/>
      <c r="AD1246" s="26"/>
      <c r="AG1246" s="28"/>
      <c r="AH1246" s="26"/>
      <c r="AI1246" s="26"/>
      <c r="AL1246" s="25"/>
      <c r="AM1246" s="24"/>
      <c r="AN1246" s="24"/>
      <c r="AO1246" s="25"/>
      <c r="AR1246" s="25"/>
      <c r="AU1246" s="34"/>
      <c r="AX1246" s="34"/>
      <c r="AZ1246" s="24"/>
      <c r="BA1246" s="25"/>
      <c r="BB1246" s="24"/>
      <c r="BC1246" s="24"/>
      <c r="BL1246" s="24"/>
      <c r="BM1246" s="24"/>
      <c r="BN1246" s="24"/>
      <c r="BO1246" s="24"/>
      <c r="BP1246" s="24"/>
      <c r="BQ1246" s="24"/>
      <c r="BR1246" s="24"/>
      <c r="BS1246" s="24"/>
    </row>
    <row r="1247" spans="8:71" s="6" customFormat="1" x14ac:dyDescent="0.2">
      <c r="H1247" s="26"/>
      <c r="R1247" s="24"/>
      <c r="S1247" s="24"/>
      <c r="T1247" s="24"/>
      <c r="U1247" s="28"/>
      <c r="X1247" s="26"/>
      <c r="AA1247" s="26"/>
      <c r="AD1247" s="26"/>
      <c r="AG1247" s="28"/>
      <c r="AH1247" s="26"/>
      <c r="AI1247" s="26"/>
      <c r="AL1247" s="25"/>
      <c r="AM1247" s="24"/>
      <c r="AN1247" s="24"/>
      <c r="AO1247" s="25"/>
      <c r="AR1247" s="25"/>
      <c r="AU1247" s="34"/>
      <c r="AX1247" s="34"/>
      <c r="AZ1247" s="24"/>
      <c r="BA1247" s="25"/>
      <c r="BB1247" s="24"/>
      <c r="BC1247" s="24"/>
      <c r="BL1247" s="24"/>
      <c r="BM1247" s="24"/>
      <c r="BN1247" s="24"/>
      <c r="BO1247" s="24"/>
      <c r="BP1247" s="24"/>
      <c r="BQ1247" s="24"/>
      <c r="BR1247" s="24"/>
      <c r="BS1247" s="24"/>
    </row>
    <row r="1248" spans="8:71" s="6" customFormat="1" x14ac:dyDescent="0.2">
      <c r="H1248" s="26"/>
      <c r="R1248" s="24"/>
      <c r="S1248" s="24"/>
      <c r="T1248" s="24"/>
      <c r="U1248" s="28"/>
      <c r="X1248" s="26"/>
      <c r="AA1248" s="26"/>
      <c r="AD1248" s="26"/>
      <c r="AG1248" s="28"/>
      <c r="AH1248" s="26"/>
      <c r="AI1248" s="26"/>
      <c r="AL1248" s="25"/>
      <c r="AM1248" s="24"/>
      <c r="AN1248" s="24"/>
      <c r="AO1248" s="25"/>
      <c r="AR1248" s="25"/>
      <c r="AU1248" s="34"/>
      <c r="AX1248" s="34"/>
      <c r="AZ1248" s="24"/>
      <c r="BA1248" s="25"/>
      <c r="BB1248" s="24"/>
      <c r="BC1248" s="24"/>
      <c r="BL1248" s="24"/>
      <c r="BM1248" s="24"/>
      <c r="BN1248" s="24"/>
      <c r="BO1248" s="24"/>
      <c r="BP1248" s="24"/>
      <c r="BQ1248" s="24"/>
      <c r="BR1248" s="24"/>
      <c r="BS1248" s="24"/>
    </row>
    <row r="1249" spans="8:71" s="6" customFormat="1" x14ac:dyDescent="0.2">
      <c r="H1249" s="26"/>
      <c r="R1249" s="24"/>
      <c r="S1249" s="24"/>
      <c r="T1249" s="24"/>
      <c r="U1249" s="28"/>
      <c r="X1249" s="26"/>
      <c r="AA1249" s="26"/>
      <c r="AD1249" s="26"/>
      <c r="AG1249" s="28"/>
      <c r="AH1249" s="26"/>
      <c r="AI1249" s="26"/>
      <c r="AL1249" s="25"/>
      <c r="AM1249" s="24"/>
      <c r="AN1249" s="24"/>
      <c r="AO1249" s="25"/>
      <c r="AR1249" s="25"/>
      <c r="AU1249" s="34"/>
      <c r="AX1249" s="34"/>
      <c r="AZ1249" s="24"/>
      <c r="BA1249" s="25"/>
      <c r="BB1249" s="24"/>
      <c r="BC1249" s="24"/>
      <c r="BL1249" s="24"/>
      <c r="BM1249" s="24"/>
      <c r="BN1249" s="24"/>
      <c r="BO1249" s="24"/>
      <c r="BP1249" s="24"/>
      <c r="BQ1249" s="24"/>
      <c r="BR1249" s="24"/>
      <c r="BS1249" s="24"/>
    </row>
    <row r="1250" spans="8:71" s="6" customFormat="1" x14ac:dyDescent="0.2">
      <c r="H1250" s="26"/>
      <c r="R1250" s="24"/>
      <c r="S1250" s="24"/>
      <c r="T1250" s="24"/>
      <c r="U1250" s="28"/>
      <c r="X1250" s="26"/>
      <c r="AA1250" s="26"/>
      <c r="AD1250" s="26"/>
      <c r="AG1250" s="28"/>
      <c r="AH1250" s="26"/>
      <c r="AI1250" s="26"/>
      <c r="AL1250" s="25"/>
      <c r="AM1250" s="24"/>
      <c r="AN1250" s="24"/>
      <c r="AO1250" s="25"/>
      <c r="AR1250" s="25"/>
      <c r="AU1250" s="34"/>
      <c r="AX1250" s="34"/>
      <c r="AZ1250" s="24"/>
      <c r="BA1250" s="25"/>
      <c r="BB1250" s="24"/>
      <c r="BC1250" s="24"/>
      <c r="BL1250" s="24"/>
      <c r="BM1250" s="24"/>
      <c r="BN1250" s="24"/>
      <c r="BO1250" s="24"/>
      <c r="BP1250" s="24"/>
      <c r="BQ1250" s="24"/>
      <c r="BR1250" s="24"/>
      <c r="BS1250" s="24"/>
    </row>
    <row r="1251" spans="8:71" s="6" customFormat="1" x14ac:dyDescent="0.2">
      <c r="H1251" s="26"/>
      <c r="R1251" s="24"/>
      <c r="S1251" s="24"/>
      <c r="T1251" s="24"/>
      <c r="U1251" s="28"/>
      <c r="X1251" s="26"/>
      <c r="AA1251" s="26"/>
      <c r="AD1251" s="26"/>
      <c r="AG1251" s="28"/>
      <c r="AH1251" s="26"/>
      <c r="AI1251" s="26"/>
      <c r="AL1251" s="25"/>
      <c r="AM1251" s="24"/>
      <c r="AN1251" s="24"/>
      <c r="AO1251" s="25"/>
      <c r="AR1251" s="25"/>
      <c r="AU1251" s="34"/>
      <c r="AX1251" s="34"/>
      <c r="AZ1251" s="24"/>
      <c r="BA1251" s="25"/>
      <c r="BB1251" s="24"/>
      <c r="BC1251" s="24"/>
      <c r="BL1251" s="24"/>
      <c r="BM1251" s="24"/>
      <c r="BN1251" s="24"/>
      <c r="BO1251" s="24"/>
      <c r="BP1251" s="24"/>
      <c r="BQ1251" s="24"/>
      <c r="BR1251" s="24"/>
      <c r="BS1251" s="24"/>
    </row>
    <row r="1252" spans="8:71" s="6" customFormat="1" x14ac:dyDescent="0.2">
      <c r="H1252" s="26"/>
      <c r="R1252" s="24"/>
      <c r="S1252" s="24"/>
      <c r="T1252" s="24"/>
      <c r="U1252" s="28"/>
      <c r="X1252" s="26"/>
      <c r="AA1252" s="26"/>
      <c r="AD1252" s="26"/>
      <c r="AG1252" s="28"/>
      <c r="AH1252" s="26"/>
      <c r="AI1252" s="26"/>
      <c r="AL1252" s="25"/>
      <c r="AM1252" s="24"/>
      <c r="AN1252" s="24"/>
      <c r="AO1252" s="25"/>
      <c r="AR1252" s="25"/>
      <c r="AU1252" s="34"/>
      <c r="AX1252" s="34"/>
      <c r="AZ1252" s="24"/>
      <c r="BA1252" s="25"/>
      <c r="BB1252" s="24"/>
      <c r="BC1252" s="24"/>
      <c r="BL1252" s="24"/>
      <c r="BM1252" s="24"/>
      <c r="BN1252" s="24"/>
      <c r="BO1252" s="24"/>
      <c r="BP1252" s="24"/>
      <c r="BQ1252" s="24"/>
      <c r="BR1252" s="24"/>
      <c r="BS1252" s="24"/>
    </row>
    <row r="1253" spans="8:71" s="6" customFormat="1" x14ac:dyDescent="0.2">
      <c r="H1253" s="26"/>
      <c r="R1253" s="24"/>
      <c r="S1253" s="24"/>
      <c r="T1253" s="24"/>
      <c r="U1253" s="28"/>
      <c r="X1253" s="26"/>
      <c r="AA1253" s="26"/>
      <c r="AD1253" s="26"/>
      <c r="AG1253" s="28"/>
      <c r="AH1253" s="26"/>
      <c r="AI1253" s="26"/>
      <c r="AL1253" s="25"/>
      <c r="AM1253" s="24"/>
      <c r="AN1253" s="24"/>
      <c r="AO1253" s="25"/>
      <c r="AR1253" s="25"/>
      <c r="AU1253" s="34"/>
      <c r="AX1253" s="34"/>
      <c r="AZ1253" s="24"/>
      <c r="BA1253" s="25"/>
      <c r="BB1253" s="24"/>
      <c r="BC1253" s="24"/>
      <c r="BL1253" s="24"/>
      <c r="BM1253" s="24"/>
      <c r="BN1253" s="24"/>
      <c r="BO1253" s="24"/>
      <c r="BP1253" s="24"/>
      <c r="BQ1253" s="24"/>
      <c r="BR1253" s="24"/>
      <c r="BS1253" s="24"/>
    </row>
    <row r="1254" spans="8:71" s="6" customFormat="1" x14ac:dyDescent="0.2">
      <c r="H1254" s="26"/>
      <c r="R1254" s="24"/>
      <c r="S1254" s="24"/>
      <c r="T1254" s="24"/>
      <c r="U1254" s="28"/>
      <c r="X1254" s="26"/>
      <c r="AA1254" s="26"/>
      <c r="AD1254" s="26"/>
      <c r="AG1254" s="28"/>
      <c r="AH1254" s="26"/>
      <c r="AI1254" s="26"/>
      <c r="AL1254" s="25"/>
      <c r="AM1254" s="24"/>
      <c r="AN1254" s="24"/>
      <c r="AO1254" s="25"/>
      <c r="AR1254" s="25"/>
      <c r="AU1254" s="34"/>
      <c r="AX1254" s="34"/>
      <c r="AZ1254" s="24"/>
      <c r="BA1254" s="25"/>
      <c r="BB1254" s="24"/>
      <c r="BC1254" s="24"/>
      <c r="BL1254" s="24"/>
      <c r="BM1254" s="24"/>
      <c r="BN1254" s="24"/>
      <c r="BO1254" s="24"/>
      <c r="BP1254" s="24"/>
      <c r="BQ1254" s="24"/>
      <c r="BR1254" s="24"/>
      <c r="BS1254" s="24"/>
    </row>
  </sheetData>
  <pageMargins left="0.7" right="0.7" top="0.75" bottom="0.75" header="0.3" footer="0.3"/>
  <pageSetup paperSize="9" orientation="portrait" r:id="rId1"/>
  <legacyDrawing r:id="rId2"/>
  <tableParts count="1">
    <tablePart r:id="rId3"/>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11DE0-0BA0-4F4C-A20A-750D2AAC1E72}">
  <dimension ref="A1:HK1287"/>
  <sheetViews>
    <sheetView zoomScale="120" zoomScaleNormal="120" workbookViewId="0">
      <pane xSplit="1" topLeftCell="B1" activePane="topRight" state="frozen"/>
      <selection pane="topRight" activeCell="E30" sqref="E30"/>
    </sheetView>
  </sheetViews>
  <sheetFormatPr defaultColWidth="8.85546875" defaultRowHeight="12.75" x14ac:dyDescent="0.2"/>
  <cols>
    <col min="1" max="1" width="12.7109375" style="1" customWidth="1"/>
    <col min="2" max="2" width="5.42578125" style="1" customWidth="1"/>
    <col min="3" max="3" width="9.140625" style="1" customWidth="1"/>
    <col min="4" max="5" width="41.28515625" style="1" customWidth="1"/>
    <col min="6" max="7" width="8.42578125" style="1" customWidth="1"/>
    <col min="8" max="8" width="8.42578125" style="5" customWidth="1"/>
    <col min="9" max="9" width="9.140625" style="1" customWidth="1"/>
    <col min="10" max="12" width="14.7109375" style="1" customWidth="1"/>
    <col min="13" max="13" width="14.7109375" style="3" customWidth="1"/>
    <col min="14" max="14" width="14.7109375" style="2" customWidth="1"/>
    <col min="15" max="16" width="14.7109375" style="1" customWidth="1"/>
    <col min="17" max="17" width="14.7109375" style="3" customWidth="1"/>
    <col min="18" max="18" width="14.7109375" style="2" customWidth="1"/>
    <col min="19" max="20" width="14.7109375" style="1" customWidth="1"/>
    <col min="21" max="21" width="14.7109375" style="31" customWidth="1"/>
    <col min="22" max="22" width="14.7109375" style="37" customWidth="1"/>
    <col min="23" max="24" width="14.7109375" style="1" customWidth="1"/>
    <col min="25" max="25" width="14.7109375" style="5" customWidth="1"/>
    <col min="26" max="26" width="14.7109375" style="2" customWidth="1"/>
    <col min="27" max="28" width="14.7109375" style="1" customWidth="1"/>
    <col min="29" max="29" width="14.7109375" style="5" customWidth="1"/>
    <col min="30" max="30" width="14.7109375" style="2" customWidth="1"/>
    <col min="31" max="32" width="14.7109375" style="1" customWidth="1"/>
    <col min="33" max="33" width="14.7109375" style="5" customWidth="1"/>
    <col min="34" max="34" width="14.7109375" style="2" customWidth="1"/>
    <col min="35" max="36" width="14.7109375" style="1" customWidth="1"/>
    <col min="37" max="37" width="14.7109375" style="5" customWidth="1"/>
    <col min="38" max="38" width="14.7109375" style="2" customWidth="1"/>
    <col min="39" max="40" width="14.7109375" style="1" customWidth="1"/>
    <col min="41" max="41" width="14.7109375" style="38" customWidth="1"/>
    <col min="42" max="42" width="14.7109375" style="5" customWidth="1"/>
    <col min="43" max="43" width="16.28515625" style="5" customWidth="1"/>
    <col min="44" max="44" width="16.28515625" style="2" customWidth="1"/>
    <col min="45" max="46" width="14.7109375" style="1" customWidth="1"/>
    <col min="47" max="47" width="14.7109375" style="4" customWidth="1"/>
    <col min="48" max="48" width="14.7109375" style="2" customWidth="1"/>
    <col min="49" max="50" width="14.7109375" style="1" customWidth="1"/>
    <col min="51" max="51" width="14.7109375" style="4" customWidth="1"/>
    <col min="52" max="52" width="14.7109375" style="2" customWidth="1"/>
    <col min="53" max="54" width="14.7109375" style="1" customWidth="1"/>
    <col min="55" max="55" width="14.7109375" style="39" customWidth="1"/>
    <col min="56" max="56" width="14.7109375" style="37" customWidth="1"/>
    <col min="57" max="58" width="14.7109375" style="1" customWidth="1"/>
    <col min="59" max="59" width="14.7109375" style="4" customWidth="1"/>
    <col min="60" max="60" width="14.7109375" style="2" customWidth="1"/>
    <col min="61" max="62" width="14.7109375" style="1" customWidth="1"/>
    <col min="63" max="63" width="14.7109375" style="4" customWidth="1"/>
    <col min="64" max="64" width="14.7109375" style="2" customWidth="1"/>
    <col min="65" max="66" width="14.7109375" style="1" customWidth="1"/>
    <col min="67" max="67" width="14.7109375" style="39" customWidth="1"/>
    <col min="68" max="70" width="14.7109375" style="37" customWidth="1"/>
    <col min="71" max="71" width="14.7109375" style="31" customWidth="1"/>
    <col min="72" max="72" width="135.42578125" style="1" customWidth="1"/>
    <col min="73" max="16384" width="8.85546875" style="1"/>
  </cols>
  <sheetData>
    <row r="1" spans="1:219" s="9" customFormat="1" ht="51.75" thickBot="1" x14ac:dyDescent="0.25">
      <c r="A1" s="9" t="s">
        <v>0</v>
      </c>
      <c r="B1" s="8" t="s">
        <v>7</v>
      </c>
      <c r="C1" s="9" t="s">
        <v>8</v>
      </c>
      <c r="D1" s="10" t="s">
        <v>19</v>
      </c>
      <c r="E1" s="11" t="s">
        <v>150</v>
      </c>
      <c r="F1" s="12" t="s">
        <v>147</v>
      </c>
      <c r="G1" s="12" t="s">
        <v>148</v>
      </c>
      <c r="H1" s="10" t="s">
        <v>149</v>
      </c>
      <c r="I1" s="9" t="s">
        <v>1</v>
      </c>
      <c r="J1" s="9" t="s">
        <v>154</v>
      </c>
      <c r="K1" s="13" t="s">
        <v>25</v>
      </c>
      <c r="L1" s="13" t="s">
        <v>10</v>
      </c>
      <c r="M1" s="14" t="s">
        <v>21</v>
      </c>
      <c r="N1" s="13" t="s">
        <v>156</v>
      </c>
      <c r="O1" s="13" t="s">
        <v>26</v>
      </c>
      <c r="P1" s="13" t="s">
        <v>11</v>
      </c>
      <c r="Q1" s="14" t="s">
        <v>20</v>
      </c>
      <c r="R1" s="13" t="s">
        <v>157</v>
      </c>
      <c r="S1" s="13" t="s">
        <v>50</v>
      </c>
      <c r="T1" s="13" t="s">
        <v>51</v>
      </c>
      <c r="U1" s="14" t="s">
        <v>52</v>
      </c>
      <c r="V1" s="15" t="s">
        <v>158</v>
      </c>
      <c r="W1" s="15" t="s">
        <v>12</v>
      </c>
      <c r="X1" s="15" t="s">
        <v>13</v>
      </c>
      <c r="Y1" s="16" t="s">
        <v>22</v>
      </c>
      <c r="Z1" s="15" t="s">
        <v>162</v>
      </c>
      <c r="AA1" s="15" t="s">
        <v>15</v>
      </c>
      <c r="AB1" s="15" t="s">
        <v>16</v>
      </c>
      <c r="AC1" s="16" t="s">
        <v>23</v>
      </c>
      <c r="AD1" s="15" t="s">
        <v>159</v>
      </c>
      <c r="AE1" s="15" t="s">
        <v>40</v>
      </c>
      <c r="AF1" s="15" t="s">
        <v>39</v>
      </c>
      <c r="AG1" s="16" t="s">
        <v>38</v>
      </c>
      <c r="AH1" s="15" t="s">
        <v>163</v>
      </c>
      <c r="AI1" s="15" t="s">
        <v>49</v>
      </c>
      <c r="AJ1" s="15" t="s">
        <v>48</v>
      </c>
      <c r="AK1" s="16" t="s">
        <v>47</v>
      </c>
      <c r="AL1" s="15" t="s">
        <v>166</v>
      </c>
      <c r="AM1" s="15" t="s">
        <v>53</v>
      </c>
      <c r="AN1" s="15" t="s">
        <v>54</v>
      </c>
      <c r="AO1" s="16" t="s">
        <v>55</v>
      </c>
      <c r="AP1" s="16" t="s">
        <v>63</v>
      </c>
      <c r="AQ1" s="16" t="s">
        <v>64</v>
      </c>
      <c r="AR1" s="17" t="s">
        <v>160</v>
      </c>
      <c r="AS1" s="17" t="s">
        <v>14</v>
      </c>
      <c r="AT1" s="17" t="s">
        <v>27</v>
      </c>
      <c r="AU1" s="18" t="s">
        <v>28</v>
      </c>
      <c r="AV1" s="17" t="s">
        <v>164</v>
      </c>
      <c r="AW1" s="17" t="s">
        <v>17</v>
      </c>
      <c r="AX1" s="17" t="s">
        <v>18</v>
      </c>
      <c r="AY1" s="18" t="s">
        <v>24</v>
      </c>
      <c r="AZ1" s="17" t="s">
        <v>167</v>
      </c>
      <c r="BA1" s="17" t="s">
        <v>56</v>
      </c>
      <c r="BB1" s="17" t="s">
        <v>57</v>
      </c>
      <c r="BC1" s="18" t="s">
        <v>58</v>
      </c>
      <c r="BD1" s="17" t="s">
        <v>161</v>
      </c>
      <c r="BE1" s="17" t="s">
        <v>41</v>
      </c>
      <c r="BF1" s="17" t="s">
        <v>42</v>
      </c>
      <c r="BG1" s="18" t="s">
        <v>43</v>
      </c>
      <c r="BH1" s="17" t="s">
        <v>165</v>
      </c>
      <c r="BI1" s="17" t="s">
        <v>44</v>
      </c>
      <c r="BJ1" s="17" t="s">
        <v>45</v>
      </c>
      <c r="BK1" s="18" t="s">
        <v>46</v>
      </c>
      <c r="BL1" s="17" t="s">
        <v>168</v>
      </c>
      <c r="BM1" s="17" t="s">
        <v>60</v>
      </c>
      <c r="BN1" s="17" t="s">
        <v>61</v>
      </c>
      <c r="BO1" s="18" t="s">
        <v>62</v>
      </c>
      <c r="BP1" s="130" t="s">
        <v>172</v>
      </c>
      <c r="BQ1" s="130" t="s">
        <v>173</v>
      </c>
      <c r="BR1" s="130" t="s">
        <v>174</v>
      </c>
      <c r="BS1" s="131" t="s">
        <v>171</v>
      </c>
      <c r="BU1" s="35"/>
      <c r="BV1" s="35"/>
      <c r="BW1" s="35"/>
      <c r="BX1" s="35"/>
      <c r="BY1" s="35"/>
      <c r="BZ1" s="35"/>
      <c r="CA1" s="35"/>
      <c r="CB1" s="35"/>
      <c r="CC1" s="35"/>
      <c r="CD1" s="35"/>
      <c r="CE1" s="35"/>
      <c r="CF1" s="35"/>
      <c r="CG1" s="35"/>
      <c r="CH1" s="35"/>
      <c r="CI1" s="35"/>
      <c r="CJ1" s="35"/>
      <c r="CK1" s="35"/>
      <c r="CL1" s="35"/>
      <c r="CM1" s="35"/>
      <c r="CN1" s="35"/>
      <c r="CO1" s="35"/>
      <c r="CP1" s="35"/>
      <c r="CQ1" s="35"/>
      <c r="CR1" s="35"/>
      <c r="CS1" s="35"/>
      <c r="CT1" s="35"/>
      <c r="CU1" s="35"/>
      <c r="CV1" s="35"/>
      <c r="CW1" s="35"/>
      <c r="CX1" s="35"/>
      <c r="CY1" s="35"/>
      <c r="CZ1" s="35"/>
      <c r="DA1" s="35"/>
      <c r="DB1" s="35"/>
      <c r="DC1" s="35"/>
      <c r="DD1" s="35"/>
      <c r="DE1" s="35"/>
      <c r="DF1" s="35"/>
      <c r="DG1" s="35"/>
      <c r="DH1" s="35"/>
      <c r="DI1" s="35"/>
      <c r="DJ1" s="35"/>
      <c r="DK1" s="35"/>
      <c r="DL1" s="35"/>
      <c r="DM1" s="35"/>
      <c r="DN1" s="35"/>
      <c r="DO1" s="35"/>
      <c r="DP1" s="35"/>
      <c r="DQ1" s="35"/>
      <c r="DR1" s="35"/>
      <c r="DS1" s="35"/>
      <c r="DT1" s="35"/>
      <c r="DU1" s="35"/>
      <c r="DV1" s="35"/>
      <c r="DW1" s="35"/>
      <c r="DX1" s="35"/>
      <c r="DY1" s="35"/>
      <c r="DZ1" s="35"/>
      <c r="EA1" s="35"/>
      <c r="EB1" s="35"/>
      <c r="EC1" s="35"/>
      <c r="ED1" s="35"/>
      <c r="EE1" s="35"/>
      <c r="EF1" s="35"/>
      <c r="EG1" s="35"/>
      <c r="EH1" s="35"/>
      <c r="EI1" s="35"/>
      <c r="EJ1" s="35"/>
      <c r="EK1" s="35"/>
      <c r="EL1" s="35"/>
      <c r="EM1" s="35"/>
      <c r="EN1" s="35"/>
      <c r="EO1" s="35"/>
      <c r="EP1" s="35"/>
      <c r="EQ1" s="35"/>
      <c r="ER1" s="35"/>
      <c r="ES1" s="35"/>
      <c r="ET1" s="35"/>
      <c r="EU1" s="35"/>
      <c r="EV1" s="35"/>
      <c r="EW1" s="35"/>
      <c r="EX1" s="35"/>
      <c r="EY1" s="35"/>
      <c r="EZ1" s="35"/>
      <c r="FA1" s="35"/>
      <c r="FB1" s="35"/>
      <c r="FC1" s="35"/>
      <c r="FD1" s="35"/>
      <c r="FE1" s="35"/>
      <c r="FF1" s="35"/>
      <c r="FG1" s="35"/>
      <c r="FH1" s="35"/>
      <c r="FI1" s="35"/>
      <c r="FJ1" s="35"/>
      <c r="FK1" s="35"/>
      <c r="FL1" s="35"/>
      <c r="FM1" s="35"/>
      <c r="FN1" s="35"/>
      <c r="FO1" s="35"/>
      <c r="FP1" s="35"/>
      <c r="FQ1" s="35"/>
      <c r="FR1" s="35"/>
      <c r="FS1" s="35"/>
      <c r="FT1" s="35"/>
      <c r="FU1" s="35"/>
      <c r="FV1" s="35"/>
      <c r="FW1" s="35"/>
      <c r="FX1" s="35"/>
      <c r="FY1" s="35"/>
      <c r="FZ1" s="35"/>
      <c r="GA1" s="35"/>
      <c r="GB1" s="35"/>
      <c r="GC1" s="35"/>
      <c r="GD1" s="35"/>
      <c r="GE1" s="35"/>
      <c r="GF1" s="35"/>
      <c r="GG1" s="35"/>
      <c r="GH1" s="35"/>
      <c r="GI1" s="35"/>
      <c r="GJ1" s="35"/>
      <c r="GK1" s="35"/>
      <c r="GL1" s="35"/>
      <c r="GM1" s="35"/>
      <c r="GN1" s="35"/>
      <c r="GO1" s="35"/>
      <c r="GP1" s="35"/>
      <c r="GQ1" s="35"/>
      <c r="GR1" s="35"/>
      <c r="GS1" s="35"/>
      <c r="GT1" s="35"/>
      <c r="GU1" s="35"/>
      <c r="GV1" s="35"/>
      <c r="GW1" s="35"/>
      <c r="GX1" s="35"/>
      <c r="GY1" s="35"/>
      <c r="GZ1" s="35"/>
      <c r="HA1" s="35"/>
      <c r="HB1" s="35"/>
      <c r="HC1" s="35"/>
      <c r="HD1" s="35"/>
      <c r="HE1" s="35"/>
      <c r="HF1" s="35"/>
      <c r="HG1" s="35"/>
      <c r="HH1" s="35"/>
      <c r="HI1" s="35"/>
      <c r="HJ1" s="35"/>
      <c r="HK1" s="35"/>
    </row>
    <row r="2" spans="1:219" s="19" customFormat="1" ht="13.5" thickBot="1" x14ac:dyDescent="0.25">
      <c r="A2" s="56" t="s">
        <v>59</v>
      </c>
      <c r="B2" s="19">
        <f>COUNT('2020-21 with CI'!B9:B53)</f>
        <v>4</v>
      </c>
      <c r="C2" s="19">
        <f>COUNT('2020-21 with CI'!C6:C53)</f>
        <v>23</v>
      </c>
      <c r="F2" s="19">
        <f>SUM('2020-21 with CI'!F6:F53)</f>
        <v>1315</v>
      </c>
      <c r="G2" s="19">
        <f>SUM('2020-21 with CI'!G6:G53)</f>
        <v>1200</v>
      </c>
      <c r="H2" s="20">
        <f>SUM('2020-21 with CI'!H6:H53)</f>
        <v>70</v>
      </c>
      <c r="I2" s="19">
        <f>COUNT('2020-21 with CI'!I6:I53)</f>
        <v>28</v>
      </c>
      <c r="J2" s="19">
        <f>SUM('2020-21 with CI'!J6:J53)</f>
        <v>125</v>
      </c>
      <c r="K2" s="19">
        <f>SUM('2020-21 with CI'!K6:K53)</f>
        <v>87</v>
      </c>
      <c r="L2" s="19">
        <f>SUM('2020-21 with CI'!L6:L53)</f>
        <v>116</v>
      </c>
      <c r="M2" s="21">
        <f>SUM('2020-21 with CI'!M6:M53)</f>
        <v>111.6</v>
      </c>
      <c r="N2" s="19">
        <f>SUM('2020-21 with CI'!N6:N53)</f>
        <v>20</v>
      </c>
      <c r="O2" s="19">
        <f>SUM('2020-21 with CI'!O6:O53)</f>
        <v>26</v>
      </c>
      <c r="P2" s="19">
        <f>SUM('2020-21 with CI'!P6:P53)</f>
        <v>37</v>
      </c>
      <c r="Q2" s="21">
        <f>SUM('2020-21 with CI'!Q6:Q53)</f>
        <v>34.75</v>
      </c>
      <c r="R2" s="19">
        <f>SUM('2020-21 with CI'!R6:R53)</f>
        <v>140</v>
      </c>
      <c r="S2" s="19">
        <f>SUM('2020-21 with CI'!S6:S53)</f>
        <v>102</v>
      </c>
      <c r="T2" s="19">
        <f>SUM('2020-21 with CI'!T6:T53)</f>
        <v>126</v>
      </c>
      <c r="U2" s="21">
        <f>SUM('2020-21 with CI'!U6:U53)</f>
        <v>118.35</v>
      </c>
      <c r="V2" s="19">
        <f>SUM('2020-21 with CI'!V6:V53)</f>
        <v>380</v>
      </c>
      <c r="W2" s="19">
        <f>SUM('2020-21 with CI'!W6:W53)</f>
        <v>272</v>
      </c>
      <c r="X2" s="19">
        <f>SUM('2020-21 with CI'!X6:X53)</f>
        <v>286</v>
      </c>
      <c r="Y2" s="20">
        <f>SUM('2020-21 with CI'!Y6:Y53)</f>
        <v>249</v>
      </c>
      <c r="Z2" s="19">
        <f>SUM('2020-21 with CI'!Z6:Z53)</f>
        <v>40</v>
      </c>
      <c r="AA2" s="19">
        <f>SUM('2020-21 with CI'!AA6:AA53)</f>
        <v>2</v>
      </c>
      <c r="AB2" s="19">
        <f>SUM('2020-21 with CI'!AB6:AB53)</f>
        <v>1</v>
      </c>
      <c r="AC2" s="20">
        <f>SUM('2020-21 with CI'!AC6:AC53)</f>
        <v>0</v>
      </c>
      <c r="AD2" s="19">
        <f>SUM('2020-21 with CI'!AD6:AD53)</f>
        <v>648</v>
      </c>
      <c r="AE2" s="19">
        <f>SUM('2020-21 with CI'!AE6:AE53)</f>
        <v>738</v>
      </c>
      <c r="AF2" s="19">
        <f>SUM('2020-21 with CI'!AF6:AF53)</f>
        <v>618</v>
      </c>
      <c r="AG2" s="20">
        <f>SUM('2020-21 with CI'!AG6:AG53)</f>
        <v>933</v>
      </c>
      <c r="AH2" s="19">
        <f>SUM('2020-21 with CI'!AH6:AH53)</f>
        <v>1</v>
      </c>
      <c r="AI2" s="19">
        <f>SUM('2020-21 with CI'!AI6:AI53)</f>
        <v>1</v>
      </c>
      <c r="AJ2" s="19">
        <f>SUM('2020-21 with CI'!AJ6:AJ53)</f>
        <v>2</v>
      </c>
      <c r="AK2" s="20">
        <f>SUM('2020-21 with CI'!AK6:AK53)</f>
        <v>1</v>
      </c>
      <c r="AL2" s="19">
        <f>SUM('2020-21 with CI'!AL6:AL53)</f>
        <v>962</v>
      </c>
      <c r="AM2" s="19">
        <f>SUM('2020-21 with CI'!AM6:AM53)</f>
        <v>753</v>
      </c>
      <c r="AN2" s="19">
        <f>SUM('2020-21 with CI'!AN6:AN53)</f>
        <v>771</v>
      </c>
      <c r="AO2" s="20">
        <f>SUM('2020-21 with CI'!AO6:AO53)</f>
        <v>1065</v>
      </c>
      <c r="AP2" s="20">
        <f>SUM('2020-21 with CI'!AP6:AP53)</f>
        <v>626</v>
      </c>
      <c r="AQ2" s="20">
        <f>SUM('2020-21 with CI'!AQ6:AQ53)</f>
        <v>566</v>
      </c>
      <c r="AR2" s="19">
        <f>SUM('2020-21 with CI'!AR6:AR53)</f>
        <v>373</v>
      </c>
      <c r="AS2" s="19">
        <f>SUM('2020-21 with CI'!AS6:AS53)</f>
        <v>346</v>
      </c>
      <c r="AT2" s="19">
        <f>SUM('2020-21 with CI'!AT6:AT53)</f>
        <v>436</v>
      </c>
      <c r="AU2" s="22">
        <f>SUM('2020-21 with CI'!AU6:AU53)</f>
        <v>151</v>
      </c>
      <c r="AV2" s="19">
        <f>SUM('2020-21 with CI'!AV6:AV53)</f>
        <v>8</v>
      </c>
      <c r="AW2" s="19">
        <f>SUM('2020-21 with CI'!AW6:AW53)</f>
        <v>13</v>
      </c>
      <c r="AX2" s="19">
        <f>SUM('2020-21 with CI'!AX6:AX53)</f>
        <v>13</v>
      </c>
      <c r="AY2" s="22">
        <f>SUM('2020-21 with CI'!AY6:AY53)</f>
        <v>20</v>
      </c>
      <c r="AZ2" s="19">
        <f>SUM('2020-21 with CI'!AZ6:AZ53)</f>
        <v>306</v>
      </c>
      <c r="BA2" s="19">
        <f>SUM('2020-21 with CI'!BA6:BA53)</f>
        <v>279</v>
      </c>
      <c r="BB2" s="19">
        <f>SUM('2020-21 with CI'!BB6:BB53)</f>
        <v>377</v>
      </c>
      <c r="BC2" s="22">
        <f>SUM('2020-21 with CI'!BC6:BC53)</f>
        <v>228</v>
      </c>
      <c r="BD2" s="19">
        <f>SUM('2020-21 with CI'!BD6:BD53)</f>
        <v>153</v>
      </c>
      <c r="BE2" s="19">
        <f>SUM('2020-21 with CI'!BE6:BE53)</f>
        <v>140</v>
      </c>
      <c r="BF2" s="19">
        <f>SUM('2020-21 with CI'!BF6:BF53)</f>
        <v>186</v>
      </c>
      <c r="BG2" s="22">
        <f>SUM('2020-21 with CI'!BG6:BG53)</f>
        <v>168</v>
      </c>
      <c r="BH2" s="19">
        <f>SUM('2020-21 with CI'!BH6:BH53)</f>
        <v>14</v>
      </c>
      <c r="BI2" s="19">
        <f>SUM('2020-21 with CI'!BI6:BI53)</f>
        <v>13</v>
      </c>
      <c r="BJ2" s="19">
        <f>SUM('2020-21 with CI'!BJ6:BJ53)</f>
        <v>9</v>
      </c>
      <c r="BK2" s="22">
        <f>SUM('2020-21 with CI'!BK6:BK53)</f>
        <v>6</v>
      </c>
      <c r="BL2" s="19">
        <f>SUM('2020-21 with CI'!BL6:BL53)</f>
        <v>199</v>
      </c>
      <c r="BM2" s="19">
        <f>SUM('2020-21 with CI'!BM6:BM53)</f>
        <v>171</v>
      </c>
      <c r="BN2" s="19">
        <f>SUM('2020-21 with CI'!BN6:BN53)</f>
        <v>200</v>
      </c>
      <c r="BO2" s="22">
        <f>SUM('2020-21 with CI'!BO6:BO53)</f>
        <v>158</v>
      </c>
      <c r="BP2" s="35">
        <f>SUM(BP6:BP53)</f>
        <v>1440</v>
      </c>
      <c r="BQ2" s="35">
        <f t="shared" ref="BQ2:BS2" si="0">SUM(BQ6:BQ53)</f>
        <v>2088</v>
      </c>
      <c r="BR2" s="35">
        <f t="shared" si="0"/>
        <v>2799</v>
      </c>
      <c r="BS2" s="35">
        <f t="shared" si="0"/>
        <v>3240</v>
      </c>
    </row>
    <row r="3" spans="1:219" s="55" customFormat="1" ht="14.1" customHeight="1" thickBot="1" x14ac:dyDescent="0.25">
      <c r="A3" s="54" t="s">
        <v>217</v>
      </c>
      <c r="B3" s="19">
        <f>COUNT('2020-21 with CI'!B6:B28)</f>
        <v>1</v>
      </c>
      <c r="C3" s="132">
        <f>BS3/I3</f>
        <v>141.85714285714286</v>
      </c>
      <c r="F3" s="55">
        <f>SUM(F6:F28)</f>
        <v>970</v>
      </c>
      <c r="G3" s="55">
        <f t="shared" ref="G3:BO3" si="1">SUM(G6:G28)</f>
        <v>840</v>
      </c>
      <c r="H3" s="27">
        <f t="shared" si="1"/>
        <v>70</v>
      </c>
      <c r="I3" s="55">
        <f t="shared" si="1"/>
        <v>14</v>
      </c>
      <c r="J3" s="55">
        <f t="shared" si="1"/>
        <v>86</v>
      </c>
      <c r="K3" s="55">
        <f t="shared" si="1"/>
        <v>63</v>
      </c>
      <c r="L3" s="55">
        <f t="shared" si="1"/>
        <v>87</v>
      </c>
      <c r="M3" s="30">
        <f t="shared" si="1"/>
        <v>74</v>
      </c>
      <c r="N3" s="55">
        <f t="shared" si="1"/>
        <v>8</v>
      </c>
      <c r="O3" s="55">
        <f t="shared" si="1"/>
        <v>13</v>
      </c>
      <c r="P3" s="55">
        <f t="shared" si="1"/>
        <v>26</v>
      </c>
      <c r="Q3" s="30">
        <f t="shared" si="1"/>
        <v>15</v>
      </c>
      <c r="R3" s="55">
        <f t="shared" si="1"/>
        <v>89</v>
      </c>
      <c r="S3" s="55">
        <f t="shared" si="1"/>
        <v>65</v>
      </c>
      <c r="T3" s="55">
        <f t="shared" si="1"/>
        <v>86</v>
      </c>
      <c r="U3" s="30">
        <f t="shared" si="1"/>
        <v>61</v>
      </c>
      <c r="V3" s="55">
        <f t="shared" si="1"/>
        <v>255</v>
      </c>
      <c r="W3" s="55">
        <f t="shared" si="1"/>
        <v>239</v>
      </c>
      <c r="X3" s="55">
        <f t="shared" si="1"/>
        <v>191</v>
      </c>
      <c r="Y3" s="27">
        <f t="shared" si="1"/>
        <v>155</v>
      </c>
      <c r="Z3" s="55">
        <f t="shared" si="1"/>
        <v>40</v>
      </c>
      <c r="AA3" s="55">
        <f t="shared" si="1"/>
        <v>2</v>
      </c>
      <c r="AB3" s="55">
        <f t="shared" si="1"/>
        <v>1</v>
      </c>
      <c r="AC3" s="27">
        <f t="shared" si="1"/>
        <v>0</v>
      </c>
      <c r="AD3" s="55">
        <f t="shared" si="1"/>
        <v>470</v>
      </c>
      <c r="AE3" s="55">
        <f t="shared" si="1"/>
        <v>535</v>
      </c>
      <c r="AF3" s="55">
        <f t="shared" si="1"/>
        <v>464</v>
      </c>
      <c r="AG3" s="27">
        <f t="shared" si="1"/>
        <v>723</v>
      </c>
      <c r="AH3" s="55">
        <f t="shared" si="1"/>
        <v>0</v>
      </c>
      <c r="AI3" s="55">
        <f t="shared" si="1"/>
        <v>1</v>
      </c>
      <c r="AJ3" s="55">
        <f t="shared" si="1"/>
        <v>2</v>
      </c>
      <c r="AK3" s="27">
        <f t="shared" si="1"/>
        <v>1</v>
      </c>
      <c r="AL3" s="55">
        <f t="shared" si="1"/>
        <v>658</v>
      </c>
      <c r="AM3" s="55">
        <f t="shared" si="1"/>
        <v>517</v>
      </c>
      <c r="AN3" s="55">
        <f t="shared" si="1"/>
        <v>522</v>
      </c>
      <c r="AO3" s="27">
        <f>SUM(AO6:AO28)</f>
        <v>761</v>
      </c>
      <c r="AP3" s="27">
        <f t="shared" si="1"/>
        <v>392</v>
      </c>
      <c r="AQ3" s="27">
        <f t="shared" si="1"/>
        <v>466</v>
      </c>
      <c r="AR3" s="55">
        <f t="shared" si="1"/>
        <v>225</v>
      </c>
      <c r="AS3" s="55">
        <f t="shared" si="1"/>
        <v>276</v>
      </c>
      <c r="AT3" s="55">
        <f t="shared" si="1"/>
        <v>330</v>
      </c>
      <c r="AU3" s="23">
        <f t="shared" si="1"/>
        <v>26</v>
      </c>
      <c r="AV3" s="55">
        <f t="shared" si="1"/>
        <v>7</v>
      </c>
      <c r="AW3" s="55">
        <f t="shared" si="1"/>
        <v>12</v>
      </c>
      <c r="AX3" s="55">
        <f t="shared" si="1"/>
        <v>10</v>
      </c>
      <c r="AY3" s="23">
        <f t="shared" si="1"/>
        <v>9</v>
      </c>
      <c r="AZ3" s="55">
        <f t="shared" si="1"/>
        <v>157</v>
      </c>
      <c r="BA3" s="55">
        <f t="shared" si="1"/>
        <v>208</v>
      </c>
      <c r="BB3" s="55">
        <f t="shared" si="1"/>
        <v>268</v>
      </c>
      <c r="BC3" s="23">
        <f t="shared" si="1"/>
        <v>92</v>
      </c>
      <c r="BD3" s="55">
        <f t="shared" si="1"/>
        <v>64</v>
      </c>
      <c r="BE3" s="55">
        <f t="shared" si="1"/>
        <v>65</v>
      </c>
      <c r="BF3" s="55">
        <f t="shared" si="1"/>
        <v>109</v>
      </c>
      <c r="BG3" s="23">
        <f t="shared" si="1"/>
        <v>81</v>
      </c>
      <c r="BH3" s="55">
        <f t="shared" si="1"/>
        <v>13</v>
      </c>
      <c r="BI3" s="55">
        <f t="shared" si="1"/>
        <v>10</v>
      </c>
      <c r="BJ3" s="55">
        <f t="shared" si="1"/>
        <v>4</v>
      </c>
      <c r="BK3" s="23">
        <f t="shared" si="1"/>
        <v>2</v>
      </c>
      <c r="BL3" s="55">
        <f t="shared" si="1"/>
        <v>109</v>
      </c>
      <c r="BM3" s="55">
        <f t="shared" si="1"/>
        <v>93</v>
      </c>
      <c r="BN3" s="55">
        <f t="shared" si="1"/>
        <v>118</v>
      </c>
      <c r="BO3" s="23">
        <f t="shared" si="1"/>
        <v>67</v>
      </c>
      <c r="BP3" s="36">
        <f>SUM(BP6:BP28)</f>
        <v>909</v>
      </c>
      <c r="BQ3" s="36">
        <f t="shared" ref="BQ3:BS3" si="2">SUM(BQ6:BQ28)</f>
        <v>1234</v>
      </c>
      <c r="BR3" s="36">
        <f t="shared" si="2"/>
        <v>1770</v>
      </c>
      <c r="BS3" s="30">
        <f t="shared" si="2"/>
        <v>1986</v>
      </c>
    </row>
    <row r="4" spans="1:219" s="57" customFormat="1" x14ac:dyDescent="0.2">
      <c r="A4" s="57" t="s">
        <v>169</v>
      </c>
      <c r="B4" s="57">
        <f>B2-B3</f>
        <v>3</v>
      </c>
      <c r="C4" s="132">
        <f>BS4/I4</f>
        <v>89.571428571428569</v>
      </c>
      <c r="F4" s="57">
        <f t="shared" ref="F4:BO4" si="3">F2-F3</f>
        <v>345</v>
      </c>
      <c r="G4" s="57">
        <f>G2-G3</f>
        <v>360</v>
      </c>
      <c r="H4" s="38">
        <f t="shared" si="3"/>
        <v>0</v>
      </c>
      <c r="I4" s="57">
        <f t="shared" si="3"/>
        <v>14</v>
      </c>
      <c r="J4" s="57">
        <f t="shared" si="3"/>
        <v>39</v>
      </c>
      <c r="K4" s="57">
        <f t="shared" si="3"/>
        <v>24</v>
      </c>
      <c r="L4" s="57">
        <f t="shared" si="3"/>
        <v>29</v>
      </c>
      <c r="M4" s="31">
        <f t="shared" si="3"/>
        <v>37.599999999999994</v>
      </c>
      <c r="N4" s="57">
        <f t="shared" si="3"/>
        <v>12</v>
      </c>
      <c r="O4" s="57">
        <f t="shared" si="3"/>
        <v>13</v>
      </c>
      <c r="P4" s="57">
        <f t="shared" si="3"/>
        <v>11</v>
      </c>
      <c r="Q4" s="31">
        <f t="shared" si="3"/>
        <v>19.75</v>
      </c>
      <c r="R4" s="57">
        <f t="shared" si="3"/>
        <v>51</v>
      </c>
      <c r="S4" s="57">
        <f t="shared" si="3"/>
        <v>37</v>
      </c>
      <c r="T4" s="57">
        <f t="shared" si="3"/>
        <v>40</v>
      </c>
      <c r="U4" s="31">
        <f t="shared" si="3"/>
        <v>57.349999999999994</v>
      </c>
      <c r="V4" s="57">
        <f t="shared" si="3"/>
        <v>125</v>
      </c>
      <c r="W4" s="57">
        <f t="shared" si="3"/>
        <v>33</v>
      </c>
      <c r="X4" s="57">
        <f t="shared" si="3"/>
        <v>95</v>
      </c>
      <c r="Y4" s="38">
        <f t="shared" si="3"/>
        <v>94</v>
      </c>
      <c r="Z4" s="57">
        <f t="shared" si="3"/>
        <v>0</v>
      </c>
      <c r="AA4" s="57">
        <f t="shared" si="3"/>
        <v>0</v>
      </c>
      <c r="AB4" s="57">
        <f t="shared" si="3"/>
        <v>0</v>
      </c>
      <c r="AC4" s="38">
        <f t="shared" si="3"/>
        <v>0</v>
      </c>
      <c r="AD4" s="57">
        <f t="shared" si="3"/>
        <v>178</v>
      </c>
      <c r="AE4" s="57">
        <f t="shared" si="3"/>
        <v>203</v>
      </c>
      <c r="AF4" s="57">
        <f t="shared" si="3"/>
        <v>154</v>
      </c>
      <c r="AG4" s="38">
        <f t="shared" si="3"/>
        <v>210</v>
      </c>
      <c r="AH4" s="57">
        <f t="shared" si="3"/>
        <v>1</v>
      </c>
      <c r="AI4" s="57">
        <f t="shared" si="3"/>
        <v>0</v>
      </c>
      <c r="AJ4" s="57">
        <f t="shared" si="3"/>
        <v>0</v>
      </c>
      <c r="AK4" s="38">
        <f t="shared" si="3"/>
        <v>0</v>
      </c>
      <c r="AL4" s="57">
        <f t="shared" si="3"/>
        <v>304</v>
      </c>
      <c r="AM4" s="57">
        <f t="shared" si="3"/>
        <v>236</v>
      </c>
      <c r="AN4" s="57">
        <f t="shared" si="3"/>
        <v>249</v>
      </c>
      <c r="AO4" s="38">
        <f t="shared" si="3"/>
        <v>304</v>
      </c>
      <c r="AP4" s="38">
        <f t="shared" si="3"/>
        <v>234</v>
      </c>
      <c r="AQ4" s="38">
        <f t="shared" si="3"/>
        <v>100</v>
      </c>
      <c r="AR4" s="57">
        <f t="shared" si="3"/>
        <v>148</v>
      </c>
      <c r="AS4" s="57">
        <f t="shared" si="3"/>
        <v>70</v>
      </c>
      <c r="AT4" s="57">
        <f t="shared" si="3"/>
        <v>106</v>
      </c>
      <c r="AU4" s="39">
        <f t="shared" si="3"/>
        <v>125</v>
      </c>
      <c r="AV4" s="57">
        <f t="shared" si="3"/>
        <v>1</v>
      </c>
      <c r="AW4" s="57">
        <f t="shared" si="3"/>
        <v>1</v>
      </c>
      <c r="AX4" s="57">
        <f t="shared" si="3"/>
        <v>3</v>
      </c>
      <c r="AY4" s="39">
        <f t="shared" si="3"/>
        <v>11</v>
      </c>
      <c r="AZ4" s="57">
        <f t="shared" si="3"/>
        <v>149</v>
      </c>
      <c r="BA4" s="57">
        <f t="shared" si="3"/>
        <v>71</v>
      </c>
      <c r="BB4" s="57">
        <f t="shared" si="3"/>
        <v>109</v>
      </c>
      <c r="BC4" s="39">
        <f t="shared" si="3"/>
        <v>136</v>
      </c>
      <c r="BD4" s="57">
        <f t="shared" si="3"/>
        <v>89</v>
      </c>
      <c r="BE4" s="57">
        <f t="shared" si="3"/>
        <v>75</v>
      </c>
      <c r="BF4" s="57">
        <f t="shared" si="3"/>
        <v>77</v>
      </c>
      <c r="BG4" s="39">
        <f t="shared" si="3"/>
        <v>87</v>
      </c>
      <c r="BH4" s="57">
        <f t="shared" si="3"/>
        <v>1</v>
      </c>
      <c r="BI4" s="57">
        <f t="shared" si="3"/>
        <v>3</v>
      </c>
      <c r="BJ4" s="57">
        <f t="shared" si="3"/>
        <v>5</v>
      </c>
      <c r="BK4" s="39">
        <f t="shared" si="3"/>
        <v>4</v>
      </c>
      <c r="BL4" s="57">
        <f t="shared" si="3"/>
        <v>90</v>
      </c>
      <c r="BM4" s="57">
        <f t="shared" si="3"/>
        <v>78</v>
      </c>
      <c r="BN4" s="57">
        <f t="shared" si="3"/>
        <v>82</v>
      </c>
      <c r="BO4" s="39">
        <f t="shared" si="3"/>
        <v>91</v>
      </c>
      <c r="BP4" s="37">
        <f t="shared" ref="BP4" si="4">BP2-BP3</f>
        <v>531</v>
      </c>
      <c r="BQ4" s="37">
        <f t="shared" ref="BQ4" si="5">BQ2-BQ3</f>
        <v>854</v>
      </c>
      <c r="BR4" s="37">
        <f t="shared" ref="BR4" si="6">BR2-BR3</f>
        <v>1029</v>
      </c>
      <c r="BS4" s="31">
        <f t="shared" ref="BS4" si="7">BS2-BS3</f>
        <v>1254</v>
      </c>
    </row>
    <row r="5" spans="1:219" s="125" customFormat="1" ht="13.5" thickBot="1" x14ac:dyDescent="0.25">
      <c r="A5" s="125" t="s">
        <v>170</v>
      </c>
      <c r="C5" s="125">
        <f>(C3-C4)/C3</f>
        <v>0.36858006042296076</v>
      </c>
      <c r="F5" s="125">
        <f>(F3-F4)/F3</f>
        <v>0.64432989690721654</v>
      </c>
      <c r="G5" s="125">
        <f t="shared" ref="G5:BO5" si="8">(G3-G4)/G3</f>
        <v>0.5714285714285714</v>
      </c>
      <c r="H5" s="126">
        <f t="shared" si="8"/>
        <v>1</v>
      </c>
      <c r="I5" s="125">
        <f t="shared" si="8"/>
        <v>0</v>
      </c>
      <c r="J5" s="125">
        <f t="shared" si="8"/>
        <v>0.54651162790697672</v>
      </c>
      <c r="K5" s="125">
        <f t="shared" si="8"/>
        <v>0.61904761904761907</v>
      </c>
      <c r="L5" s="125">
        <f t="shared" si="8"/>
        <v>0.66666666666666663</v>
      </c>
      <c r="M5" s="128">
        <f t="shared" si="8"/>
        <v>0.49189189189189197</v>
      </c>
      <c r="N5" s="125">
        <f t="shared" si="8"/>
        <v>-0.5</v>
      </c>
      <c r="O5" s="125">
        <f t="shared" si="8"/>
        <v>0</v>
      </c>
      <c r="P5" s="125">
        <f t="shared" si="8"/>
        <v>0.57692307692307687</v>
      </c>
      <c r="Q5" s="128">
        <f t="shared" si="8"/>
        <v>-0.31666666666666665</v>
      </c>
      <c r="R5" s="125">
        <f t="shared" si="8"/>
        <v>0.42696629213483145</v>
      </c>
      <c r="S5" s="125">
        <f t="shared" si="8"/>
        <v>0.43076923076923079</v>
      </c>
      <c r="T5" s="125">
        <f t="shared" si="8"/>
        <v>0.53488372093023251</v>
      </c>
      <c r="U5" s="128">
        <f t="shared" si="8"/>
        <v>5.9836065573770587E-2</v>
      </c>
      <c r="V5" s="125">
        <f t="shared" si="8"/>
        <v>0.50980392156862742</v>
      </c>
      <c r="W5" s="125">
        <f t="shared" si="8"/>
        <v>0.86192468619246865</v>
      </c>
      <c r="X5" s="125">
        <f t="shared" si="8"/>
        <v>0.50261780104712039</v>
      </c>
      <c r="Y5" s="126">
        <f t="shared" si="8"/>
        <v>0.3935483870967742</v>
      </c>
      <c r="Z5" s="125">
        <f t="shared" si="8"/>
        <v>1</v>
      </c>
      <c r="AA5" s="125">
        <f t="shared" si="8"/>
        <v>1</v>
      </c>
      <c r="AB5" s="125">
        <f t="shared" si="8"/>
        <v>1</v>
      </c>
      <c r="AC5" s="126" t="e">
        <f t="shared" si="8"/>
        <v>#DIV/0!</v>
      </c>
      <c r="AD5" s="125">
        <f t="shared" si="8"/>
        <v>0.62127659574468086</v>
      </c>
      <c r="AE5" s="125">
        <f t="shared" si="8"/>
        <v>0.6205607476635514</v>
      </c>
      <c r="AF5" s="125">
        <f t="shared" si="8"/>
        <v>0.6681034482758621</v>
      </c>
      <c r="AG5" s="126">
        <f t="shared" si="8"/>
        <v>0.70954356846473032</v>
      </c>
      <c r="AH5" s="125" t="e">
        <f t="shared" si="8"/>
        <v>#DIV/0!</v>
      </c>
      <c r="AI5" s="125">
        <f t="shared" si="8"/>
        <v>1</v>
      </c>
      <c r="AJ5" s="125">
        <f t="shared" si="8"/>
        <v>1</v>
      </c>
      <c r="AK5" s="126">
        <f t="shared" si="8"/>
        <v>1</v>
      </c>
      <c r="AL5" s="125">
        <f t="shared" si="8"/>
        <v>0.53799392097264442</v>
      </c>
      <c r="AM5" s="125">
        <f t="shared" si="8"/>
        <v>0.54352030947775631</v>
      </c>
      <c r="AN5" s="125">
        <f t="shared" si="8"/>
        <v>0.52298850574712641</v>
      </c>
      <c r="AO5" s="126">
        <f>(AO3-AO4)/AO3</f>
        <v>0.60052562417871225</v>
      </c>
      <c r="AP5" s="126">
        <f t="shared" si="8"/>
        <v>0.40306122448979592</v>
      </c>
      <c r="AQ5" s="126">
        <f t="shared" si="8"/>
        <v>0.78540772532188841</v>
      </c>
      <c r="AR5" s="125">
        <f t="shared" si="8"/>
        <v>0.34222222222222221</v>
      </c>
      <c r="AS5" s="125">
        <f t="shared" si="8"/>
        <v>0.74637681159420288</v>
      </c>
      <c r="AT5" s="125">
        <f t="shared" si="8"/>
        <v>0.67878787878787883</v>
      </c>
      <c r="AU5" s="129">
        <f t="shared" si="8"/>
        <v>-3.8076923076923075</v>
      </c>
      <c r="AV5" s="125">
        <f t="shared" si="8"/>
        <v>0.8571428571428571</v>
      </c>
      <c r="AW5" s="125">
        <f t="shared" si="8"/>
        <v>0.91666666666666663</v>
      </c>
      <c r="AX5" s="125">
        <f t="shared" si="8"/>
        <v>0.7</v>
      </c>
      <c r="AY5" s="129">
        <f t="shared" si="8"/>
        <v>-0.22222222222222221</v>
      </c>
      <c r="AZ5" s="125">
        <f t="shared" si="8"/>
        <v>5.0955414012738856E-2</v>
      </c>
      <c r="BA5" s="125">
        <f t="shared" si="8"/>
        <v>0.65865384615384615</v>
      </c>
      <c r="BB5" s="125">
        <f t="shared" si="8"/>
        <v>0.59328358208955223</v>
      </c>
      <c r="BC5" s="129">
        <f t="shared" si="8"/>
        <v>-0.47826086956521741</v>
      </c>
      <c r="BD5" s="125">
        <f t="shared" si="8"/>
        <v>-0.390625</v>
      </c>
      <c r="BE5" s="125">
        <f t="shared" si="8"/>
        <v>-0.15384615384615385</v>
      </c>
      <c r="BF5" s="125">
        <f t="shared" si="8"/>
        <v>0.29357798165137616</v>
      </c>
      <c r="BG5" s="129">
        <f t="shared" si="8"/>
        <v>-7.407407407407407E-2</v>
      </c>
      <c r="BH5" s="125">
        <f t="shared" si="8"/>
        <v>0.92307692307692313</v>
      </c>
      <c r="BI5" s="125">
        <f t="shared" si="8"/>
        <v>0.7</v>
      </c>
      <c r="BJ5" s="125">
        <f t="shared" si="8"/>
        <v>-0.25</v>
      </c>
      <c r="BK5" s="129">
        <f t="shared" si="8"/>
        <v>-1</v>
      </c>
      <c r="BL5" s="125">
        <f t="shared" si="8"/>
        <v>0.1743119266055046</v>
      </c>
      <c r="BM5" s="125">
        <f t="shared" si="8"/>
        <v>0.16129032258064516</v>
      </c>
      <c r="BN5" s="125">
        <f t="shared" si="8"/>
        <v>0.30508474576271188</v>
      </c>
      <c r="BO5" s="129">
        <f t="shared" si="8"/>
        <v>-0.35820895522388058</v>
      </c>
      <c r="BP5" s="127">
        <f t="shared" ref="BP5" si="9">(BP3-BP4)/BP3</f>
        <v>0.41584158415841582</v>
      </c>
      <c r="BQ5" s="127">
        <f t="shared" ref="BQ5" si="10">(BQ3-BQ4)/BQ3</f>
        <v>0.3079416531604538</v>
      </c>
      <c r="BR5" s="127">
        <f t="shared" ref="BR5" si="11">(BR3-BR4)/BR3</f>
        <v>0.41864406779661018</v>
      </c>
      <c r="BS5" s="128">
        <f t="shared" ref="BS5" si="12">(BS3-BS4)/BS3</f>
        <v>0.36858006042296071</v>
      </c>
    </row>
    <row r="6" spans="1:219" ht="64.5" thickBot="1" x14ac:dyDescent="0.25">
      <c r="A6" s="45" t="s">
        <v>77</v>
      </c>
      <c r="B6" s="1" t="s">
        <v>6</v>
      </c>
      <c r="C6" s="1">
        <v>1</v>
      </c>
      <c r="D6" s="1" t="s">
        <v>78</v>
      </c>
      <c r="F6" s="1">
        <v>5</v>
      </c>
      <c r="G6" s="1">
        <v>5</v>
      </c>
      <c r="I6" s="1">
        <v>1</v>
      </c>
      <c r="J6" s="48">
        <v>4</v>
      </c>
      <c r="M6" s="3">
        <v>4</v>
      </c>
      <c r="N6" s="43"/>
      <c r="R6" s="1">
        <f>Table15[[#This Row],[Column13]]+Table15[[#This Row],[Column14]]</f>
        <v>4</v>
      </c>
      <c r="S6" s="1">
        <f>Table15[[#This Row],[F/T Staff 2018/19]]+Table15[[#This Row],[P/T Staff 2018/19]]</f>
        <v>0</v>
      </c>
      <c r="T6" s="1">
        <f>Table15[[#This Row],[F/T Staff 2019/20]]+Table15[[#This Row],[P/T Staff 2019/20]]</f>
        <v>0</v>
      </c>
      <c r="U6" s="31">
        <f>Table15[[#This Row],[F/T Staff 2020/21]]+Table15[[#This Row],[P/T Staff 2020/21]]</f>
        <v>4</v>
      </c>
      <c r="V6" s="43"/>
      <c r="Z6" s="43"/>
      <c r="AD6" s="43"/>
      <c r="AG6" s="5">
        <v>202</v>
      </c>
      <c r="AH6" s="43">
        <v>0</v>
      </c>
      <c r="AL6" s="1">
        <f>Table15[[#This Row],[Column15]]+Table15[[#This Row],[Column19]]+Table15[[#This Row],[Column20]]+Table15[[#This Row],[Column16]]</f>
        <v>0</v>
      </c>
      <c r="AM6" s="1">
        <f>SUM(Table15[[#This Row],[F/T UG Single H 2018/19]]+Table15[[#This Row],[F/T UG Single H 2020/22]]+Table15[[#This Row],[F/T UG Joint H 2018/19]]+Table15[[#This Row],[Column3]])</f>
        <v>0</v>
      </c>
      <c r="AN6" s="1">
        <f>SUM(Table15[[#This Row],[F/T UG Single H 2019/20]]+Table15[[#This Row],[F/T UG Single H 2020/214]]+Table15[[#This Row],[F/T UG Joint H 2019/20]]+Table15[[#This Row],[Column2]])</f>
        <v>0</v>
      </c>
      <c r="AO6" s="38">
        <f>SUM(Table15[[#This Row],[F/T UG Single H 2020/21]]+Table15[[#This Row],[F/T UG Single H 2020/215]]+Table15[[#This Row],[F/T UG Joint H 2020/21]]+Table15[[#This Row],[Column1]])</f>
        <v>202</v>
      </c>
      <c r="AP6" s="5">
        <v>39</v>
      </c>
      <c r="AQ6" s="5">
        <v>184</v>
      </c>
      <c r="AR6" s="43"/>
      <c r="AV6" s="43"/>
      <c r="AZ6" s="2">
        <f>Table15[[#This Row],[Column17]]+Table15[[#This Row],[Column21]]</f>
        <v>0</v>
      </c>
      <c r="BA6" s="1">
        <f>SUM(Table15[[#This Row],[F/T Taught PG 2018/19]]+Table15[[#This Row],[Column4]])</f>
        <v>0</v>
      </c>
      <c r="BB6" s="1">
        <f>SUM(Table15[[#This Row],[F/T Taught PG 2019/20]]+Table15[[#This Row],[Column6]])</f>
        <v>0</v>
      </c>
      <c r="BC6" s="39">
        <f>SUM(Table15[[#This Row],[F/T Taught PG 2020/21]]+Table15[[#This Row],[Column5]])</f>
        <v>0</v>
      </c>
      <c r="BD6" s="43"/>
      <c r="BH6" s="43"/>
      <c r="BL6" s="2">
        <f>Table15[[#This Row],[Column18]]+Table15[[#This Row],[Column22]]</f>
        <v>0</v>
      </c>
      <c r="BM6" s="1">
        <f>SUM(Table15[[#This Row],[F/T PhD 2018/19]]+Table15[[#This Row],[P/T PhD 2018/19]])</f>
        <v>0</v>
      </c>
      <c r="BN6" s="1">
        <f>SUM(Table15[[#This Row],[F/T PhD 2019/20]]+Table15[[#This Row],[P/T PhD 2019/20]])</f>
        <v>0</v>
      </c>
      <c r="BO6" s="39">
        <f>SUM(Table15[[#This Row],[F/T PhD 2020/21]]+Table15[[#This Row],[P/T PhD 2020/21]])</f>
        <v>0</v>
      </c>
      <c r="BP6" s="35">
        <f t="shared" ref="BP6:BP48" si="13">AO6+BC6+BO6</f>
        <v>202</v>
      </c>
      <c r="BQ6" s="35">
        <f t="shared" ref="BQ6:BQ49" si="14">AP6+BD6+BP6</f>
        <v>241</v>
      </c>
      <c r="BR6" s="35">
        <f t="shared" ref="BR6:BR49" si="15">AQ6+BE6+BQ6</f>
        <v>425</v>
      </c>
      <c r="BS6" s="21">
        <f t="shared" ref="BS6:BS49" si="16">AR6+BF6+BR6</f>
        <v>425</v>
      </c>
    </row>
    <row r="7" spans="1:219" ht="217.5" thickBot="1" x14ac:dyDescent="0.25">
      <c r="A7" s="45" t="s">
        <v>111</v>
      </c>
      <c r="B7" s="1" t="s">
        <v>6</v>
      </c>
      <c r="C7" s="1">
        <v>1</v>
      </c>
      <c r="D7" s="1" t="s">
        <v>112</v>
      </c>
      <c r="E7" s="1" t="s">
        <v>113</v>
      </c>
      <c r="F7" s="1">
        <v>85</v>
      </c>
      <c r="G7" s="1">
        <v>85</v>
      </c>
      <c r="I7" s="1">
        <v>1</v>
      </c>
      <c r="J7" s="46">
        <v>6</v>
      </c>
      <c r="M7" s="3">
        <v>7</v>
      </c>
      <c r="N7" s="46">
        <v>1</v>
      </c>
      <c r="Q7" s="3">
        <v>1</v>
      </c>
      <c r="R7" s="1">
        <f>Table15[[#This Row],[Column13]]+Table15[[#This Row],[Column14]]</f>
        <v>7</v>
      </c>
      <c r="S7" s="1">
        <f>Table15[[#This Row],[F/T Staff 2018/19]]+Table15[[#This Row],[P/T Staff 2018/19]]</f>
        <v>0</v>
      </c>
      <c r="T7" s="1">
        <f>Table15[[#This Row],[F/T Staff 2019/20]]+Table15[[#This Row],[P/T Staff 2019/20]]</f>
        <v>0</v>
      </c>
      <c r="U7" s="31">
        <f>Table15[[#This Row],[F/T Staff 2020/21]]+Table15[[#This Row],[P/T Staff 2020/21]]</f>
        <v>8</v>
      </c>
      <c r="V7" s="46">
        <v>25</v>
      </c>
      <c r="Y7" s="5">
        <v>26</v>
      </c>
      <c r="Z7" s="46"/>
      <c r="AD7" s="46">
        <v>75</v>
      </c>
      <c r="AG7" s="5">
        <v>123</v>
      </c>
      <c r="AH7" s="46"/>
      <c r="AL7" s="1">
        <f>Table15[[#This Row],[Column15]]+Table15[[#This Row],[Column19]]+Table15[[#This Row],[Column20]]+Table15[[#This Row],[Column16]]</f>
        <v>100</v>
      </c>
      <c r="AM7" s="1">
        <f>SUM(Table15[[#This Row],[F/T UG Single H 2018/19]]+Table15[[#This Row],[F/T UG Single H 2020/22]]+Table15[[#This Row],[F/T UG Joint H 2018/19]]+Table15[[#This Row],[Column3]])</f>
        <v>0</v>
      </c>
      <c r="AN7" s="1">
        <f>SUM(Table15[[#This Row],[F/T UG Single H 2019/20]]+Table15[[#This Row],[F/T UG Single H 2020/214]]+Table15[[#This Row],[F/T UG Joint H 2019/20]]+Table15[[#This Row],[Column2]])</f>
        <v>0</v>
      </c>
      <c r="AO7" s="38">
        <f>SUM(Table15[[#This Row],[F/T UG Single H 2020/21]]+Table15[[#This Row],[F/T UG Single H 2020/215]]+Table15[[#This Row],[F/T UG Joint H 2020/21]]+Table15[[#This Row],[Column1]])</f>
        <v>149</v>
      </c>
      <c r="AP7" s="5">
        <v>40</v>
      </c>
      <c r="AR7" s="46"/>
      <c r="AV7" s="46"/>
      <c r="AZ7" s="2">
        <f>Table15[[#This Row],[Column17]]+Table15[[#This Row],[Column21]]</f>
        <v>0</v>
      </c>
      <c r="BA7" s="1">
        <f>SUM(Table15[[#This Row],[F/T Taught PG 2018/19]]+Table15[[#This Row],[Column4]])</f>
        <v>0</v>
      </c>
      <c r="BB7" s="1">
        <f>SUM(Table15[[#This Row],[F/T Taught PG 2019/20]]+Table15[[#This Row],[Column6]])</f>
        <v>0</v>
      </c>
      <c r="BC7" s="39">
        <f>SUM(Table15[[#This Row],[F/T Taught PG 2020/21]]+Table15[[#This Row],[Column5]])</f>
        <v>0</v>
      </c>
      <c r="BD7" s="46">
        <v>3</v>
      </c>
      <c r="BG7" s="4">
        <v>2</v>
      </c>
      <c r="BH7" s="46"/>
      <c r="BL7" s="2">
        <f>Table15[[#This Row],[Column18]]+Table15[[#This Row],[Column22]]</f>
        <v>3</v>
      </c>
      <c r="BM7" s="1">
        <f>SUM(Table15[[#This Row],[F/T PhD 2018/19]]+Table15[[#This Row],[P/T PhD 2018/19]])</f>
        <v>0</v>
      </c>
      <c r="BN7" s="1">
        <f>SUM(Table15[[#This Row],[F/T PhD 2019/20]]+Table15[[#This Row],[P/T PhD 2019/20]])</f>
        <v>0</v>
      </c>
      <c r="BO7" s="39">
        <f>SUM(Table15[[#This Row],[F/T PhD 2020/21]]+Table15[[#This Row],[P/T PhD 2020/21]])</f>
        <v>2</v>
      </c>
      <c r="BP7" s="35">
        <f t="shared" si="13"/>
        <v>151</v>
      </c>
      <c r="BQ7" s="35">
        <f t="shared" si="14"/>
        <v>194</v>
      </c>
      <c r="BR7" s="35">
        <f t="shared" si="15"/>
        <v>194</v>
      </c>
      <c r="BS7" s="21">
        <f t="shared" si="16"/>
        <v>194</v>
      </c>
    </row>
    <row r="8" spans="1:219" ht="243" thickBot="1" x14ac:dyDescent="0.25">
      <c r="A8" s="47" t="s">
        <v>5</v>
      </c>
      <c r="B8" s="2" t="s">
        <v>6</v>
      </c>
      <c r="C8" s="2">
        <v>1</v>
      </c>
      <c r="D8" s="2" t="s">
        <v>133</v>
      </c>
      <c r="E8" s="2" t="s">
        <v>152</v>
      </c>
      <c r="F8" s="2">
        <v>185</v>
      </c>
      <c r="G8" s="2">
        <v>160</v>
      </c>
      <c r="I8" s="2">
        <v>1</v>
      </c>
      <c r="J8" s="46">
        <v>17</v>
      </c>
      <c r="K8" s="2">
        <v>9</v>
      </c>
      <c r="L8" s="2">
        <v>10</v>
      </c>
      <c r="M8" s="3">
        <v>6</v>
      </c>
      <c r="N8" s="52"/>
      <c r="O8" s="2">
        <v>5</v>
      </c>
      <c r="P8" s="2">
        <v>1</v>
      </c>
      <c r="Q8" s="3">
        <v>3</v>
      </c>
      <c r="R8" s="1">
        <f>Table15[[#This Row],[Column13]]+Table15[[#This Row],[Column14]]</f>
        <v>17</v>
      </c>
      <c r="S8" s="2">
        <f>Table15[[#This Row],[F/T Staff 2018/19]]+Table15[[#This Row],[P/T Staff 2018/19]]</f>
        <v>14</v>
      </c>
      <c r="T8" s="2">
        <f>Table15[[#This Row],[F/T Staff 2019/20]]+Table15[[#This Row],[P/T Staff 2019/20]]</f>
        <v>11</v>
      </c>
      <c r="U8" s="31">
        <f>Table15[[#This Row],[F/T Staff 2020/21]]+Table15[[#This Row],[P/T Staff 2020/21]]</f>
        <v>9</v>
      </c>
      <c r="V8" s="46">
        <v>117</v>
      </c>
      <c r="W8" s="2">
        <v>61</v>
      </c>
      <c r="X8" s="2">
        <v>39</v>
      </c>
      <c r="Y8" s="5">
        <v>59</v>
      </c>
      <c r="Z8" s="46">
        <v>40</v>
      </c>
      <c r="AA8" s="2"/>
      <c r="AB8" s="2"/>
      <c r="AD8" s="46"/>
      <c r="AE8" s="2">
        <v>106</v>
      </c>
      <c r="AF8" s="2">
        <v>65</v>
      </c>
      <c r="AG8" s="5">
        <v>68</v>
      </c>
      <c r="AH8" s="46"/>
      <c r="AI8" s="2">
        <v>1</v>
      </c>
      <c r="AJ8" s="2">
        <v>1</v>
      </c>
      <c r="AK8" s="5">
        <v>1</v>
      </c>
      <c r="AL8" s="1">
        <f>Table15[[#This Row],[Column15]]+Table15[[#This Row],[Column19]]+Table15[[#This Row],[Column20]]+Table15[[#This Row],[Column16]]</f>
        <v>157</v>
      </c>
      <c r="AM8" s="2">
        <f>SUM(Table15[[#This Row],[F/T UG Single H 2018/19]]+Table15[[#This Row],[F/T UG Single H 2020/22]]+Table15[[#This Row],[F/T UG Joint H 2018/19]]+Table15[[#This Row],[Column3]])</f>
        <v>168</v>
      </c>
      <c r="AN8" s="2">
        <f>SUM(Table15[[#This Row],[F/T UG Single H 2019/20]]+Table15[[#This Row],[F/T UG Single H 2020/214]]+Table15[[#This Row],[F/T UG Joint H 2019/20]]+Table15[[#This Row],[Column2]])</f>
        <v>105</v>
      </c>
      <c r="AO8" s="38">
        <f>SUM(Table15[[#This Row],[F/T UG Single H 2020/21]]+Table15[[#This Row],[F/T UG Single H 2020/215]]+Table15[[#This Row],[F/T UG Joint H 2020/21]]+Table15[[#This Row],[Column1]])</f>
        <v>128</v>
      </c>
      <c r="AP8" s="5">
        <v>50</v>
      </c>
      <c r="AQ8" s="5">
        <v>157</v>
      </c>
      <c r="AR8" s="46">
        <v>29</v>
      </c>
      <c r="AS8" s="2">
        <v>29</v>
      </c>
      <c r="AT8" s="2">
        <v>24</v>
      </c>
      <c r="AU8" s="4">
        <v>20</v>
      </c>
      <c r="AV8" s="46">
        <v>7</v>
      </c>
      <c r="AW8" s="2">
        <v>12</v>
      </c>
      <c r="AX8" s="2">
        <v>10</v>
      </c>
      <c r="AY8" s="4">
        <v>9</v>
      </c>
      <c r="AZ8" s="2">
        <f>Table15[[#This Row],[Column17]]+Table15[[#This Row],[Column21]]</f>
        <v>36</v>
      </c>
      <c r="BA8" s="2">
        <f>SUM(Table15[[#This Row],[F/T Taught PG 2018/19]]+Table15[[#This Row],[Column4]])</f>
        <v>41</v>
      </c>
      <c r="BB8" s="2">
        <f>SUM(Table15[[#This Row],[F/T Taught PG 2019/20]]+Table15[[#This Row],[Column6]])</f>
        <v>34</v>
      </c>
      <c r="BC8" s="39">
        <f>SUM(Table15[[#This Row],[F/T Taught PG 2020/21]]+Table15[[#This Row],[Column5]])</f>
        <v>29</v>
      </c>
      <c r="BD8" s="46">
        <v>10</v>
      </c>
      <c r="BE8" s="2">
        <v>9</v>
      </c>
      <c r="BF8" s="2">
        <v>5</v>
      </c>
      <c r="BG8" s="4">
        <v>6</v>
      </c>
      <c r="BH8" s="46">
        <v>10</v>
      </c>
      <c r="BI8" s="2">
        <v>2</v>
      </c>
      <c r="BJ8" s="2">
        <v>1</v>
      </c>
      <c r="BL8" s="2">
        <f>Table15[[#This Row],[Column18]]+Table15[[#This Row],[Column22]]</f>
        <v>20</v>
      </c>
      <c r="BM8" s="2">
        <f>SUM(Table15[[#This Row],[F/T PhD 2018/19]]+Table15[[#This Row],[P/T PhD 2018/19]])</f>
        <v>11</v>
      </c>
      <c r="BN8" s="2">
        <f>SUM(Table15[[#This Row],[F/T PhD 2019/20]]+Table15[[#This Row],[P/T PhD 2019/20]])</f>
        <v>6</v>
      </c>
      <c r="BO8" s="39">
        <f>SUM(Table15[[#This Row],[F/T PhD 2020/21]]+Table15[[#This Row],[P/T PhD 2020/21]])</f>
        <v>6</v>
      </c>
      <c r="BP8" s="35">
        <f t="shared" si="13"/>
        <v>163</v>
      </c>
      <c r="BQ8" s="35">
        <f t="shared" si="14"/>
        <v>223</v>
      </c>
      <c r="BR8" s="35">
        <f t="shared" si="15"/>
        <v>389</v>
      </c>
      <c r="BS8" s="21">
        <f t="shared" si="16"/>
        <v>423</v>
      </c>
      <c r="BT8" s="2"/>
    </row>
    <row r="9" spans="1:219" ht="166.5" thickBot="1" x14ac:dyDescent="0.25">
      <c r="A9" s="45" t="s">
        <v>106</v>
      </c>
      <c r="B9" s="1" t="s">
        <v>6</v>
      </c>
      <c r="C9" s="1">
        <v>1</v>
      </c>
      <c r="D9" s="1" t="s">
        <v>107</v>
      </c>
      <c r="F9" s="1">
        <v>15</v>
      </c>
      <c r="G9" s="1">
        <v>20</v>
      </c>
      <c r="I9" s="1">
        <v>1</v>
      </c>
      <c r="J9" s="46">
        <v>1</v>
      </c>
      <c r="M9" s="3">
        <v>5</v>
      </c>
      <c r="N9" s="46">
        <v>1</v>
      </c>
      <c r="Q9" s="3">
        <v>3</v>
      </c>
      <c r="R9" s="1">
        <f>Table15[[#This Row],[Column13]]+Table15[[#This Row],[Column14]]</f>
        <v>2</v>
      </c>
      <c r="S9" s="1">
        <f>Table15[[#This Row],[F/T Staff 2018/19]]+Table15[[#This Row],[P/T Staff 2018/19]]</f>
        <v>0</v>
      </c>
      <c r="T9" s="1">
        <f>Table15[[#This Row],[F/T Staff 2019/20]]+Table15[[#This Row],[P/T Staff 2019/20]]</f>
        <v>0</v>
      </c>
      <c r="U9" s="31">
        <f>Table15[[#This Row],[F/T Staff 2020/21]]+Table15[[#This Row],[P/T Staff 2020/21]]</f>
        <v>8</v>
      </c>
      <c r="V9" s="46"/>
      <c r="Z9" s="46"/>
      <c r="AD9" s="46">
        <v>56</v>
      </c>
      <c r="AG9" s="5">
        <v>68</v>
      </c>
      <c r="AH9" s="46"/>
      <c r="AL9" s="1">
        <f>Table15[[#This Row],[Column15]]+Table15[[#This Row],[Column19]]+Table15[[#This Row],[Column20]]+Table15[[#This Row],[Column16]]</f>
        <v>56</v>
      </c>
      <c r="AM9" s="1">
        <f>SUM(Table15[[#This Row],[F/T UG Single H 2018/19]]+Table15[[#This Row],[F/T UG Single H 2020/22]]+Table15[[#This Row],[F/T UG Joint H 2018/19]]+Table15[[#This Row],[Column3]])</f>
        <v>0</v>
      </c>
      <c r="AN9" s="1">
        <f>SUM(Table15[[#This Row],[F/T UG Single H 2019/20]]+Table15[[#This Row],[F/T UG Single H 2020/214]]+Table15[[#This Row],[F/T UG Joint H 2019/20]]+Table15[[#This Row],[Column2]])</f>
        <v>0</v>
      </c>
      <c r="AO9" s="38">
        <f>SUM(Table15[[#This Row],[F/T UG Single H 2020/21]]+Table15[[#This Row],[F/T UG Single H 2020/215]]+Table15[[#This Row],[F/T UG Joint H 2020/21]]+Table15[[#This Row],[Column1]])</f>
        <v>68</v>
      </c>
      <c r="AP9" s="5">
        <v>26</v>
      </c>
      <c r="AQ9" s="5">
        <v>8</v>
      </c>
      <c r="AR9" s="46"/>
      <c r="AU9" s="4">
        <v>6</v>
      </c>
      <c r="AV9" s="46"/>
      <c r="AZ9" s="2">
        <f>Table15[[#This Row],[Column17]]+Table15[[#This Row],[Column21]]</f>
        <v>0</v>
      </c>
      <c r="BA9" s="1">
        <f>SUM(Table15[[#This Row],[F/T Taught PG 2018/19]]+Table15[[#This Row],[Column4]])</f>
        <v>0</v>
      </c>
      <c r="BB9" s="1">
        <f>SUM(Table15[[#This Row],[F/T Taught PG 2019/20]]+Table15[[#This Row],[Column6]])</f>
        <v>0</v>
      </c>
      <c r="BC9" s="39">
        <f>SUM(Table15[[#This Row],[F/T Taught PG 2020/21]]+Table15[[#This Row],[Column5]])</f>
        <v>6</v>
      </c>
      <c r="BD9" s="46"/>
      <c r="BG9" s="4">
        <v>4</v>
      </c>
      <c r="BH9" s="46"/>
      <c r="BL9" s="2">
        <f>Table15[[#This Row],[Column18]]+Table15[[#This Row],[Column22]]</f>
        <v>0</v>
      </c>
      <c r="BM9" s="1">
        <f>SUM(Table15[[#This Row],[F/T PhD 2018/19]]+Table15[[#This Row],[P/T PhD 2018/19]])</f>
        <v>0</v>
      </c>
      <c r="BN9" s="1">
        <f>SUM(Table15[[#This Row],[F/T PhD 2019/20]]+Table15[[#This Row],[P/T PhD 2019/20]])</f>
        <v>0</v>
      </c>
      <c r="BO9" s="39">
        <f>SUM(Table15[[#This Row],[F/T PhD 2020/21]]+Table15[[#This Row],[P/T PhD 2020/21]])</f>
        <v>4</v>
      </c>
      <c r="BP9" s="35">
        <f t="shared" si="13"/>
        <v>78</v>
      </c>
      <c r="BQ9" s="35">
        <f t="shared" si="14"/>
        <v>104</v>
      </c>
      <c r="BR9" s="35">
        <f t="shared" si="15"/>
        <v>112</v>
      </c>
      <c r="BS9" s="21">
        <f t="shared" si="16"/>
        <v>112</v>
      </c>
      <c r="BT9" s="49"/>
    </row>
    <row r="10" spans="1:219" ht="357.75" thickBot="1" x14ac:dyDescent="0.25">
      <c r="A10" s="42" t="s">
        <v>35</v>
      </c>
      <c r="B10" s="1" t="s">
        <v>6</v>
      </c>
      <c r="C10" s="1">
        <v>1</v>
      </c>
      <c r="D10" s="1" t="s">
        <v>36</v>
      </c>
      <c r="F10" s="1">
        <v>10</v>
      </c>
      <c r="G10" s="1">
        <v>20</v>
      </c>
      <c r="I10" s="1">
        <v>1</v>
      </c>
      <c r="J10" s="43"/>
      <c r="K10" s="1">
        <v>1</v>
      </c>
      <c r="L10" s="1">
        <v>1</v>
      </c>
      <c r="M10" s="3">
        <v>1</v>
      </c>
      <c r="N10" s="43"/>
      <c r="P10" s="1">
        <v>1</v>
      </c>
      <c r="Q10" s="3">
        <v>1</v>
      </c>
      <c r="R10" s="1">
        <f>Table15[[#This Row],[Column13]]+Table15[[#This Row],[Column14]]</f>
        <v>0</v>
      </c>
      <c r="S10" s="1">
        <f>Table15[[#This Row],[F/T Staff 2018/19]]+Table15[[#This Row],[P/T Staff 2018/19]]</f>
        <v>1</v>
      </c>
      <c r="T10" s="1">
        <f>Table15[[#This Row],[F/T Staff 2019/20]]+Table15[[#This Row],[P/T Staff 2019/20]]</f>
        <v>2</v>
      </c>
      <c r="U10" s="31">
        <f>Table15[[#This Row],[F/T Staff 2020/21]]+Table15[[#This Row],[P/T Staff 2020/21]]</f>
        <v>2</v>
      </c>
      <c r="V10" s="43"/>
      <c r="Z10" s="43"/>
      <c r="AD10" s="43"/>
      <c r="AE10" s="1">
        <v>40</v>
      </c>
      <c r="AF10" s="1">
        <v>47</v>
      </c>
      <c r="AG10" s="5">
        <v>64</v>
      </c>
      <c r="AH10" s="43">
        <v>0</v>
      </c>
      <c r="AJ10" s="1">
        <v>1</v>
      </c>
      <c r="AL10" s="1">
        <f>Table15[[#This Row],[Column15]]+Table15[[#This Row],[Column19]]+Table15[[#This Row],[Column20]]+Table15[[#This Row],[Column16]]</f>
        <v>0</v>
      </c>
      <c r="AM10" s="1">
        <f>SUM(Table15[[#This Row],[F/T UG Single H 2018/19]]+Table15[[#This Row],[F/T UG Single H 2020/22]]+Table15[[#This Row],[F/T UG Joint H 2018/19]]+Table15[[#This Row],[Column3]])</f>
        <v>40</v>
      </c>
      <c r="AN10" s="1">
        <f>SUM(Table15[[#This Row],[F/T UG Single H 2019/20]]+Table15[[#This Row],[F/T UG Single H 2020/214]]+Table15[[#This Row],[F/T UG Joint H 2019/20]]+Table15[[#This Row],[Column2]])</f>
        <v>48</v>
      </c>
      <c r="AO10" s="38">
        <f>SUM(Table15[[#This Row],[F/T UG Single H 2020/21]]+Table15[[#This Row],[F/T UG Single H 2020/215]]+Table15[[#This Row],[F/T UG Joint H 2020/21]]+Table15[[#This Row],[Column1]])</f>
        <v>64</v>
      </c>
      <c r="AP10" s="5">
        <v>18</v>
      </c>
      <c r="AQ10" s="5">
        <v>78</v>
      </c>
      <c r="AR10" s="43">
        <v>0</v>
      </c>
      <c r="AV10" s="43"/>
      <c r="AZ10" s="2">
        <f>Table15[[#This Row],[Column17]]+Table15[[#This Row],[Column21]]</f>
        <v>0</v>
      </c>
      <c r="BA10" s="1">
        <f>SUM(Table15[[#This Row],[F/T Taught PG 2018/19]]+Table15[[#This Row],[Column4]])</f>
        <v>0</v>
      </c>
      <c r="BB10" s="1">
        <f>SUM(Table15[[#This Row],[F/T Taught PG 2019/20]]+Table15[[#This Row],[Column6]])</f>
        <v>0</v>
      </c>
      <c r="BC10" s="39">
        <f>SUM(Table15[[#This Row],[F/T Taught PG 2020/21]]+Table15[[#This Row],[Column5]])</f>
        <v>0</v>
      </c>
      <c r="BD10" s="43"/>
      <c r="BE10" s="1">
        <v>6</v>
      </c>
      <c r="BF10" s="1">
        <v>2</v>
      </c>
      <c r="BG10" s="4">
        <v>3</v>
      </c>
      <c r="BH10" s="43"/>
      <c r="BI10" s="1">
        <v>1</v>
      </c>
      <c r="BL10" s="2">
        <f>Table15[[#This Row],[Column18]]+Table15[[#This Row],[Column22]]</f>
        <v>0</v>
      </c>
      <c r="BM10" s="1">
        <f>SUM(Table15[[#This Row],[F/T PhD 2018/19]]+Table15[[#This Row],[P/T PhD 2018/19]])</f>
        <v>7</v>
      </c>
      <c r="BN10" s="1">
        <f>SUM(Table15[[#This Row],[F/T PhD 2019/20]]+Table15[[#This Row],[P/T PhD 2019/20]])</f>
        <v>2</v>
      </c>
      <c r="BO10" s="39">
        <f>SUM(Table15[[#This Row],[F/T PhD 2020/21]]+Table15[[#This Row],[P/T PhD 2020/21]])</f>
        <v>3</v>
      </c>
      <c r="BP10" s="35">
        <f t="shared" si="13"/>
        <v>67</v>
      </c>
      <c r="BQ10" s="35">
        <f t="shared" si="14"/>
        <v>85</v>
      </c>
      <c r="BR10" s="35">
        <f t="shared" si="15"/>
        <v>169</v>
      </c>
      <c r="BS10" s="21">
        <f t="shared" si="16"/>
        <v>171</v>
      </c>
      <c r="BT10" s="41"/>
    </row>
    <row r="11" spans="1:219" ht="166.5" thickBot="1" x14ac:dyDescent="0.25">
      <c r="A11" s="45" t="s">
        <v>104</v>
      </c>
      <c r="B11" s="1" t="s">
        <v>6</v>
      </c>
      <c r="C11" s="1">
        <v>1</v>
      </c>
      <c r="D11" s="1" t="s">
        <v>103</v>
      </c>
      <c r="E11" s="1" t="s">
        <v>105</v>
      </c>
      <c r="F11" s="1">
        <v>125</v>
      </c>
      <c r="G11" s="1">
        <v>120</v>
      </c>
      <c r="I11" s="1">
        <v>1</v>
      </c>
      <c r="J11" s="48">
        <v>10</v>
      </c>
      <c r="M11" s="3">
        <v>8</v>
      </c>
      <c r="N11" s="43"/>
      <c r="R11" s="1">
        <f>Table15[[#This Row],[Column13]]+Table15[[#This Row],[Column14]]</f>
        <v>10</v>
      </c>
      <c r="S11" s="1">
        <f>Table15[[#This Row],[F/T Staff 2018/19]]+Table15[[#This Row],[P/T Staff 2018/19]]</f>
        <v>0</v>
      </c>
      <c r="T11" s="1">
        <f>Table15[[#This Row],[F/T Staff 2019/20]]+Table15[[#This Row],[P/T Staff 2019/20]]</f>
        <v>0</v>
      </c>
      <c r="U11" s="31">
        <f>Table15[[#This Row],[F/T Staff 2020/21]]+Table15[[#This Row],[P/T Staff 2020/21]]</f>
        <v>8</v>
      </c>
      <c r="V11" s="43"/>
      <c r="Y11" s="5">
        <v>7</v>
      </c>
      <c r="Z11" s="43"/>
      <c r="AD11" s="43"/>
      <c r="AG11" s="5">
        <v>42</v>
      </c>
      <c r="AH11" s="43">
        <v>0</v>
      </c>
      <c r="AL11" s="1">
        <f>Table15[[#This Row],[Column15]]+Table15[[#This Row],[Column19]]+Table15[[#This Row],[Column20]]+Table15[[#This Row],[Column16]]</f>
        <v>0</v>
      </c>
      <c r="AM11" s="1">
        <f>SUM(Table15[[#This Row],[F/T UG Single H 2018/19]]+Table15[[#This Row],[F/T UG Single H 2020/22]]+Table15[[#This Row],[F/T UG Joint H 2018/19]]+Table15[[#This Row],[Column3]])</f>
        <v>0</v>
      </c>
      <c r="AN11" s="1">
        <f>SUM(Table15[[#This Row],[F/T UG Single H 2019/20]]+Table15[[#This Row],[F/T UG Single H 2020/214]]+Table15[[#This Row],[F/T UG Joint H 2019/20]]+Table15[[#This Row],[Column2]])</f>
        <v>0</v>
      </c>
      <c r="AO11" s="38">
        <f>SUM(Table15[[#This Row],[F/T UG Single H 2020/21]]+Table15[[#This Row],[F/T UG Single H 2020/215]]+Table15[[#This Row],[F/T UG Joint H 2020/21]]+Table15[[#This Row],[Column1]])</f>
        <v>49</v>
      </c>
      <c r="AP11" s="5">
        <v>53</v>
      </c>
      <c r="AR11" s="43"/>
      <c r="AV11" s="43"/>
      <c r="AZ11" s="2">
        <f>Table15[[#This Row],[Column17]]+Table15[[#This Row],[Column21]]</f>
        <v>0</v>
      </c>
      <c r="BA11" s="1">
        <f>SUM(Table15[[#This Row],[F/T Taught PG 2018/19]]+Table15[[#This Row],[Column4]])</f>
        <v>0</v>
      </c>
      <c r="BB11" s="1">
        <f>SUM(Table15[[#This Row],[F/T Taught PG 2019/20]]+Table15[[#This Row],[Column6]])</f>
        <v>0</v>
      </c>
      <c r="BC11" s="39">
        <f>SUM(Table15[[#This Row],[F/T Taught PG 2020/21]]+Table15[[#This Row],[Column5]])</f>
        <v>0</v>
      </c>
      <c r="BD11" s="43"/>
      <c r="BG11" s="4">
        <v>16</v>
      </c>
      <c r="BH11" s="43"/>
      <c r="BL11" s="2">
        <f>Table15[[#This Row],[Column18]]+Table15[[#This Row],[Column22]]</f>
        <v>0</v>
      </c>
      <c r="BM11" s="1">
        <f>SUM(Table15[[#This Row],[F/T PhD 2018/19]]+Table15[[#This Row],[P/T PhD 2018/19]])</f>
        <v>0</v>
      </c>
      <c r="BN11" s="1">
        <f>SUM(Table15[[#This Row],[F/T PhD 2019/20]]+Table15[[#This Row],[P/T PhD 2019/20]])</f>
        <v>0</v>
      </c>
      <c r="BO11" s="39">
        <f>SUM(Table15[[#This Row],[F/T PhD 2020/21]]+Table15[[#This Row],[P/T PhD 2020/21]])</f>
        <v>16</v>
      </c>
      <c r="BP11" s="35">
        <f t="shared" si="13"/>
        <v>65</v>
      </c>
      <c r="BQ11" s="35">
        <f t="shared" si="14"/>
        <v>118</v>
      </c>
      <c r="BR11" s="35">
        <f t="shared" si="15"/>
        <v>118</v>
      </c>
      <c r="BS11" s="21">
        <f t="shared" si="16"/>
        <v>118</v>
      </c>
      <c r="BU11" s="41"/>
      <c r="BV11" s="41"/>
      <c r="BW11" s="41"/>
      <c r="BX11" s="41"/>
      <c r="BY11" s="41"/>
      <c r="BZ11" s="41"/>
      <c r="CA11" s="41"/>
    </row>
    <row r="12" spans="1:219" ht="71.099999999999994" customHeight="1" thickBot="1" x14ac:dyDescent="0.25">
      <c r="A12" s="47" t="s">
        <v>131</v>
      </c>
      <c r="B12" s="1" t="s">
        <v>6</v>
      </c>
      <c r="C12" s="1">
        <v>1</v>
      </c>
      <c r="D12" s="1" t="s">
        <v>132</v>
      </c>
      <c r="F12" s="1">
        <v>55</v>
      </c>
      <c r="G12" s="1">
        <v>40</v>
      </c>
      <c r="I12" s="1">
        <v>1</v>
      </c>
      <c r="J12" s="41">
        <v>10</v>
      </c>
      <c r="K12" s="1">
        <v>8</v>
      </c>
      <c r="L12" s="1">
        <v>7</v>
      </c>
      <c r="M12" s="3">
        <v>7</v>
      </c>
      <c r="N12" s="52">
        <v>1</v>
      </c>
      <c r="O12" s="1">
        <v>3</v>
      </c>
      <c r="P12" s="1">
        <v>3</v>
      </c>
      <c r="Q12" s="3">
        <v>2</v>
      </c>
      <c r="R12" s="1">
        <f>Table15[[#This Row],[Column13]]+Table15[[#This Row],[Column14]]</f>
        <v>11</v>
      </c>
      <c r="S12" s="1">
        <f>Table15[[#This Row],[F/T Staff 2018/19]]+Table15[[#This Row],[P/T Staff 2018/19]]</f>
        <v>11</v>
      </c>
      <c r="T12" s="1">
        <f>Table15[[#This Row],[F/T Staff 2019/20]]+Table15[[#This Row],[P/T Staff 2019/20]]</f>
        <v>10</v>
      </c>
      <c r="U12" s="31">
        <f>Table15[[#This Row],[F/T Staff 2020/21]]+Table15[[#This Row],[P/T Staff 2020/21]]</f>
        <v>9</v>
      </c>
      <c r="V12" s="46">
        <v>29</v>
      </c>
      <c r="W12" s="1">
        <v>22</v>
      </c>
      <c r="X12" s="1">
        <v>27</v>
      </c>
      <c r="Y12" s="5">
        <v>26</v>
      </c>
      <c r="Z12" s="46"/>
      <c r="AD12" s="46">
        <v>35</v>
      </c>
      <c r="AE12" s="1">
        <v>46</v>
      </c>
      <c r="AF12" s="1">
        <v>15</v>
      </c>
      <c r="AG12" s="5">
        <v>17</v>
      </c>
      <c r="AH12" s="46"/>
      <c r="AL12" s="1">
        <f>Table15[[#This Row],[Column15]]+Table15[[#This Row],[Column19]]+Table15[[#This Row],[Column20]]+Table15[[#This Row],[Column16]]</f>
        <v>64</v>
      </c>
      <c r="AM12" s="1">
        <f>SUM(Table15[[#This Row],[F/T UG Single H 2018/19]]+Table15[[#This Row],[F/T UG Single H 2020/22]]+Table15[[#This Row],[F/T UG Joint H 2018/19]]+Table15[[#This Row],[Column3]])</f>
        <v>68</v>
      </c>
      <c r="AN12" s="1">
        <f>SUM(Table15[[#This Row],[F/T UG Single H 2019/20]]+Table15[[#This Row],[F/T UG Single H 2020/214]]+Table15[[#This Row],[F/T UG Joint H 2019/20]]+Table15[[#This Row],[Column2]])</f>
        <v>42</v>
      </c>
      <c r="AO12" s="38">
        <f>SUM(Table15[[#This Row],[F/T UG Single H 2020/21]]+Table15[[#This Row],[F/T UG Single H 2020/215]]+Table15[[#This Row],[F/T UG Joint H 2020/21]]+Table15[[#This Row],[Column1]])</f>
        <v>43</v>
      </c>
      <c r="AP12" s="5">
        <v>15</v>
      </c>
      <c r="AR12" s="46">
        <v>57</v>
      </c>
      <c r="AS12" s="1">
        <v>103</v>
      </c>
      <c r="AT12" s="1">
        <v>164</v>
      </c>
      <c r="AV12" s="46"/>
      <c r="AZ12" s="2">
        <f>Table15[[#This Row],[Column17]]+Table15[[#This Row],[Column21]]</f>
        <v>57</v>
      </c>
      <c r="BA12" s="1">
        <f>SUM(Table15[[#This Row],[F/T Taught PG 2018/19]]+Table15[[#This Row],[Column4]])</f>
        <v>103</v>
      </c>
      <c r="BB12" s="1">
        <f>SUM(Table15[[#This Row],[F/T Taught PG 2019/20]]+Table15[[#This Row],[Column6]])</f>
        <v>164</v>
      </c>
      <c r="BC12" s="39">
        <f>SUM(Table15[[#This Row],[F/T Taught PG 2020/21]]+Table15[[#This Row],[Column5]])</f>
        <v>0</v>
      </c>
      <c r="BD12" s="46">
        <v>14</v>
      </c>
      <c r="BE12" s="1">
        <v>8</v>
      </c>
      <c r="BF12" s="1">
        <v>11</v>
      </c>
      <c r="BG12" s="4">
        <v>5</v>
      </c>
      <c r="BH12" s="46">
        <v>1</v>
      </c>
      <c r="BI12" s="1">
        <v>2</v>
      </c>
      <c r="BJ12" s="1">
        <v>1</v>
      </c>
      <c r="BL12" s="2">
        <f>Table15[[#This Row],[Column18]]+Table15[[#This Row],[Column22]]</f>
        <v>15</v>
      </c>
      <c r="BM12" s="1">
        <f>SUM(Table15[[#This Row],[F/T PhD 2018/19]]+Table15[[#This Row],[P/T PhD 2018/19]])</f>
        <v>10</v>
      </c>
      <c r="BN12" s="1">
        <f>SUM(Table15[[#This Row],[F/T PhD 2019/20]]+Table15[[#This Row],[P/T PhD 2019/20]])</f>
        <v>12</v>
      </c>
      <c r="BO12" s="39">
        <f>SUM(Table15[[#This Row],[F/T PhD 2020/21]]+Table15[[#This Row],[P/T PhD 2020/21]])</f>
        <v>5</v>
      </c>
      <c r="BP12" s="35">
        <f t="shared" si="13"/>
        <v>48</v>
      </c>
      <c r="BQ12" s="35">
        <f t="shared" si="14"/>
        <v>77</v>
      </c>
      <c r="BR12" s="35">
        <f t="shared" si="15"/>
        <v>85</v>
      </c>
      <c r="BS12" s="21">
        <f t="shared" si="16"/>
        <v>153</v>
      </c>
      <c r="BT12" s="41"/>
      <c r="BU12" s="41"/>
      <c r="BV12" s="41"/>
      <c r="BW12" s="41"/>
      <c r="BX12" s="41"/>
      <c r="BY12" s="41"/>
      <c r="BZ12" s="41"/>
      <c r="CA12" s="41"/>
    </row>
    <row r="13" spans="1:219" ht="26.25" thickBot="1" x14ac:dyDescent="0.25">
      <c r="A13" s="45" t="s">
        <v>97</v>
      </c>
      <c r="B13" s="1" t="s">
        <v>6</v>
      </c>
      <c r="C13" s="1">
        <v>1</v>
      </c>
      <c r="D13" s="1" t="s">
        <v>98</v>
      </c>
      <c r="F13" s="1">
        <v>40</v>
      </c>
      <c r="G13" s="1">
        <v>40</v>
      </c>
      <c r="I13" s="1">
        <v>1</v>
      </c>
      <c r="J13" s="43"/>
      <c r="M13" s="3">
        <v>3</v>
      </c>
      <c r="N13" s="43"/>
      <c r="Q13" s="3">
        <v>1</v>
      </c>
      <c r="R13" s="1">
        <f>Table15[[#This Row],[Column13]]+Table15[[#This Row],[Column14]]</f>
        <v>0</v>
      </c>
      <c r="S13" s="1">
        <f>Table15[[#This Row],[F/T Staff 2018/19]]+Table15[[#This Row],[P/T Staff 2018/19]]</f>
        <v>0</v>
      </c>
      <c r="T13" s="1">
        <f>Table15[[#This Row],[F/T Staff 2019/20]]+Table15[[#This Row],[P/T Staff 2019/20]]</f>
        <v>0</v>
      </c>
      <c r="U13" s="31">
        <f>Table15[[#This Row],[F/T Staff 2020/21]]+Table15[[#This Row],[P/T Staff 2020/21]]</f>
        <v>4</v>
      </c>
      <c r="V13" s="43"/>
      <c r="Y13" s="5">
        <v>25</v>
      </c>
      <c r="Z13" s="43"/>
      <c r="AD13" s="43"/>
      <c r="AG13" s="5">
        <v>9</v>
      </c>
      <c r="AH13" s="43">
        <v>0</v>
      </c>
      <c r="AL13" s="1">
        <f>Table15[[#This Row],[Column15]]+Table15[[#This Row],[Column19]]+Table15[[#This Row],[Column20]]+Table15[[#This Row],[Column16]]</f>
        <v>0</v>
      </c>
      <c r="AM13" s="1">
        <f>SUM(Table15[[#This Row],[F/T UG Single H 2018/19]]+Table15[[#This Row],[F/T UG Single H 2020/22]]+Table15[[#This Row],[F/T UG Joint H 2018/19]]+Table15[[#This Row],[Column3]])</f>
        <v>0</v>
      </c>
      <c r="AN13" s="1">
        <f>SUM(Table15[[#This Row],[F/T UG Single H 2019/20]]+Table15[[#This Row],[F/T UG Single H 2020/214]]+Table15[[#This Row],[F/T UG Joint H 2019/20]]+Table15[[#This Row],[Column2]])</f>
        <v>0</v>
      </c>
      <c r="AO13" s="38">
        <f>SUM(Table15[[#This Row],[F/T UG Single H 2020/21]]+Table15[[#This Row],[F/T UG Single H 2020/215]]+Table15[[#This Row],[F/T UG Joint H 2020/21]]+Table15[[#This Row],[Column1]])</f>
        <v>34</v>
      </c>
      <c r="AP13" s="5">
        <v>3</v>
      </c>
      <c r="AR13" s="43"/>
      <c r="AV13" s="43"/>
      <c r="AZ13" s="2">
        <f>Table15[[#This Row],[Column17]]+Table15[[#This Row],[Column21]]</f>
        <v>0</v>
      </c>
      <c r="BA13" s="1">
        <f>SUM(Table15[[#This Row],[F/T Taught PG 2018/19]]+Table15[[#This Row],[Column4]])</f>
        <v>0</v>
      </c>
      <c r="BB13" s="1">
        <f>SUM(Table15[[#This Row],[F/T Taught PG 2019/20]]+Table15[[#This Row],[Column6]])</f>
        <v>0</v>
      </c>
      <c r="BC13" s="39">
        <f>SUM(Table15[[#This Row],[F/T Taught PG 2020/21]]+Table15[[#This Row],[Column5]])</f>
        <v>0</v>
      </c>
      <c r="BD13" s="43"/>
      <c r="BH13" s="43"/>
      <c r="BL13" s="2">
        <f>Table15[[#This Row],[Column18]]+Table15[[#This Row],[Column22]]</f>
        <v>0</v>
      </c>
      <c r="BM13" s="1">
        <f>SUM(Table15[[#This Row],[F/T PhD 2018/19]]+Table15[[#This Row],[P/T PhD 2018/19]])</f>
        <v>0</v>
      </c>
      <c r="BN13" s="1">
        <f>SUM(Table15[[#This Row],[F/T PhD 2019/20]]+Table15[[#This Row],[P/T PhD 2019/20]])</f>
        <v>0</v>
      </c>
      <c r="BO13" s="39">
        <f>SUM(Table15[[#This Row],[F/T PhD 2020/21]]+Table15[[#This Row],[P/T PhD 2020/21]])</f>
        <v>0</v>
      </c>
      <c r="BP13" s="35">
        <f t="shared" si="13"/>
        <v>34</v>
      </c>
      <c r="BQ13" s="35">
        <f t="shared" si="14"/>
        <v>37</v>
      </c>
      <c r="BR13" s="35">
        <f t="shared" si="15"/>
        <v>37</v>
      </c>
      <c r="BS13" s="21">
        <f t="shared" si="16"/>
        <v>37</v>
      </c>
      <c r="BT13" s="49"/>
    </row>
    <row r="14" spans="1:219" ht="141" thickBot="1" x14ac:dyDescent="0.25">
      <c r="A14" s="47" t="s">
        <v>140</v>
      </c>
      <c r="B14" s="1" t="s">
        <v>6</v>
      </c>
      <c r="C14" s="1">
        <v>1</v>
      </c>
      <c r="D14" s="1" t="s">
        <v>141</v>
      </c>
      <c r="F14" s="1">
        <v>35</v>
      </c>
      <c r="G14" s="1">
        <v>30</v>
      </c>
      <c r="I14" s="1">
        <v>1</v>
      </c>
      <c r="J14" s="46">
        <v>2</v>
      </c>
      <c r="K14" s="1">
        <v>3</v>
      </c>
      <c r="L14" s="1">
        <v>3</v>
      </c>
      <c r="M14" s="3">
        <v>3</v>
      </c>
      <c r="N14" s="52">
        <v>1</v>
      </c>
      <c r="R14" s="1">
        <f>Table15[[#This Row],[Column13]]+Table15[[#This Row],[Column14]]</f>
        <v>3</v>
      </c>
      <c r="S14" s="1">
        <f>Table15[[#This Row],[F/T Staff 2018/19]]+Table15[[#This Row],[P/T Staff 2018/19]]</f>
        <v>3</v>
      </c>
      <c r="T14" s="1">
        <f>Table15[[#This Row],[F/T Staff 2019/20]]+Table15[[#This Row],[P/T Staff 2019/20]]</f>
        <v>3</v>
      </c>
      <c r="U14" s="31">
        <f>Table15[[#This Row],[F/T Staff 2020/21]]+Table15[[#This Row],[P/T Staff 2020/21]]</f>
        <v>3</v>
      </c>
      <c r="V14" s="46">
        <v>10</v>
      </c>
      <c r="W14" s="1">
        <v>6</v>
      </c>
      <c r="X14" s="1">
        <v>3</v>
      </c>
      <c r="Y14" s="5">
        <v>6</v>
      </c>
      <c r="Z14" s="46"/>
      <c r="AD14" s="46">
        <v>8</v>
      </c>
      <c r="AE14" s="1">
        <v>6</v>
      </c>
      <c r="AF14" s="1">
        <v>7</v>
      </c>
      <c r="AG14" s="5">
        <v>6</v>
      </c>
      <c r="AH14" s="46"/>
      <c r="AL14" s="1">
        <f>Table15[[#This Row],[Column15]]+Table15[[#This Row],[Column19]]+Table15[[#This Row],[Column20]]+Table15[[#This Row],[Column16]]</f>
        <v>18</v>
      </c>
      <c r="AM14" s="1">
        <f>SUM(Table15[[#This Row],[F/T UG Single H 2018/19]]+Table15[[#This Row],[F/T UG Single H 2020/22]]+Table15[[#This Row],[F/T UG Joint H 2018/19]]+Table15[[#This Row],[Column3]])</f>
        <v>12</v>
      </c>
      <c r="AN14" s="1">
        <f>SUM(Table15[[#This Row],[F/T UG Single H 2019/20]]+Table15[[#This Row],[F/T UG Single H 2020/214]]+Table15[[#This Row],[F/T UG Joint H 2019/20]]+Table15[[#This Row],[Column2]])</f>
        <v>10</v>
      </c>
      <c r="AO14" s="38">
        <f>SUM(Table15[[#This Row],[F/T UG Single H 2020/21]]+Table15[[#This Row],[F/T UG Single H 2020/215]]+Table15[[#This Row],[F/T UG Joint H 2020/21]]+Table15[[#This Row],[Column1]])</f>
        <v>12</v>
      </c>
      <c r="AP14" s="5">
        <v>5</v>
      </c>
      <c r="AR14" s="46"/>
      <c r="AV14" s="46"/>
      <c r="AZ14" s="2">
        <f>Table15[[#This Row],[Column17]]+Table15[[#This Row],[Column21]]</f>
        <v>0</v>
      </c>
      <c r="BA14" s="1">
        <f>SUM(Table15[[#This Row],[F/T Taught PG 2018/19]]+Table15[[#This Row],[Column4]])</f>
        <v>0</v>
      </c>
      <c r="BB14" s="1">
        <f>SUM(Table15[[#This Row],[F/T Taught PG 2019/20]]+Table15[[#This Row],[Column6]])</f>
        <v>0</v>
      </c>
      <c r="BC14" s="39">
        <f>SUM(Table15[[#This Row],[F/T Taught PG 2020/21]]+Table15[[#This Row],[Column5]])</f>
        <v>0</v>
      </c>
      <c r="BD14" s="46"/>
      <c r="BE14" s="1">
        <v>2</v>
      </c>
      <c r="BF14" s="1">
        <v>4</v>
      </c>
      <c r="BG14" s="4">
        <v>4</v>
      </c>
      <c r="BL14" s="2">
        <f>Table15[[#This Row],[Column18]]+Table15[[#This Row],[Column22]]</f>
        <v>0</v>
      </c>
      <c r="BM14" s="1">
        <f>SUM(Table15[[#This Row],[F/T PhD 2018/19]]+Table15[[#This Row],[P/T PhD 2018/19]])</f>
        <v>2</v>
      </c>
      <c r="BN14" s="1">
        <f>SUM(Table15[[#This Row],[F/T PhD 2019/20]]+Table15[[#This Row],[P/T PhD 2019/20]])</f>
        <v>4</v>
      </c>
      <c r="BO14" s="39">
        <f>SUM(Table15[[#This Row],[F/T PhD 2020/21]]+Table15[[#This Row],[P/T PhD 2020/21]])</f>
        <v>4</v>
      </c>
      <c r="BP14" s="35">
        <f t="shared" si="13"/>
        <v>16</v>
      </c>
      <c r="BQ14" s="35">
        <f t="shared" si="14"/>
        <v>21</v>
      </c>
      <c r="BR14" s="35">
        <f t="shared" si="15"/>
        <v>23</v>
      </c>
      <c r="BS14" s="21">
        <f t="shared" si="16"/>
        <v>27</v>
      </c>
      <c r="BT14" s="51"/>
    </row>
    <row r="15" spans="1:219" ht="166.5" thickBot="1" x14ac:dyDescent="0.25">
      <c r="A15" s="42" t="s">
        <v>101</v>
      </c>
      <c r="B15" s="1" t="s">
        <v>6</v>
      </c>
      <c r="C15" s="1">
        <v>1</v>
      </c>
      <c r="D15" s="1" t="s">
        <v>102</v>
      </c>
      <c r="F15" s="1">
        <v>5</v>
      </c>
      <c r="G15" s="1">
        <v>5</v>
      </c>
      <c r="I15" s="1">
        <v>1</v>
      </c>
      <c r="J15" s="43"/>
      <c r="K15" s="1">
        <v>2</v>
      </c>
      <c r="L15" s="1">
        <v>5</v>
      </c>
      <c r="M15" s="3">
        <v>2</v>
      </c>
      <c r="N15" s="43"/>
      <c r="P15" s="1">
        <v>2</v>
      </c>
      <c r="Q15" s="3">
        <v>1</v>
      </c>
      <c r="R15" s="1">
        <f>Table15[[#This Row],[Column13]]+Table15[[#This Row],[Column14]]</f>
        <v>0</v>
      </c>
      <c r="S15" s="1">
        <f>Table15[[#This Row],[F/T Staff 2018/19]]+Table15[[#This Row],[P/T Staff 2018/19]]</f>
        <v>2</v>
      </c>
      <c r="T15" s="1">
        <f>Table15[[#This Row],[F/T Staff 2019/20]]+Table15[[#This Row],[P/T Staff 2019/20]]</f>
        <v>7</v>
      </c>
      <c r="U15" s="31">
        <f>Table15[[#This Row],[F/T Staff 2020/21]]+Table15[[#This Row],[P/T Staff 2020/21]]</f>
        <v>3</v>
      </c>
      <c r="V15" s="43"/>
      <c r="Z15" s="43"/>
      <c r="AD15" s="43"/>
      <c r="AF15" s="1">
        <v>17</v>
      </c>
      <c r="AG15" s="5">
        <v>6</v>
      </c>
      <c r="AH15" s="43">
        <v>0</v>
      </c>
      <c r="AL15" s="1">
        <f>Table15[[#This Row],[Column15]]+Table15[[#This Row],[Column19]]+Table15[[#This Row],[Column20]]+Table15[[#This Row],[Column16]]</f>
        <v>0</v>
      </c>
      <c r="AM15" s="1">
        <f>SUM(Table15[[#This Row],[F/T UG Single H 2018/19]]+Table15[[#This Row],[F/T UG Single H 2020/22]]+Table15[[#This Row],[F/T UG Joint H 2018/19]]+Table15[[#This Row],[Column3]])</f>
        <v>0</v>
      </c>
      <c r="AN15" s="1">
        <f>SUM(Table15[[#This Row],[F/T UG Single H 2019/20]]+Table15[[#This Row],[F/T UG Single H 2020/214]]+Table15[[#This Row],[F/T UG Joint H 2019/20]]+Table15[[#This Row],[Column2]])</f>
        <v>17</v>
      </c>
      <c r="AO15" s="38">
        <f>SUM(Table15[[#This Row],[F/T UG Single H 2020/21]]+Table15[[#This Row],[F/T UG Single H 2020/215]]+Table15[[#This Row],[F/T UG Joint H 2020/21]]+Table15[[#This Row],[Column1]])</f>
        <v>6</v>
      </c>
      <c r="AP15" s="5">
        <v>34</v>
      </c>
      <c r="AQ15" s="5">
        <v>39</v>
      </c>
      <c r="AR15" s="43"/>
      <c r="AV15" s="43"/>
      <c r="AZ15" s="2">
        <f>Table15[[#This Row],[Column17]]+Table15[[#This Row],[Column21]]</f>
        <v>0</v>
      </c>
      <c r="BA15" s="1">
        <f>SUM(Table15[[#This Row],[F/T Taught PG 2018/19]]+Table15[[#This Row],[Column4]])</f>
        <v>0</v>
      </c>
      <c r="BB15" s="1">
        <f>SUM(Table15[[#This Row],[F/T Taught PG 2019/20]]+Table15[[#This Row],[Column6]])</f>
        <v>0</v>
      </c>
      <c r="BC15" s="39">
        <f>SUM(Table15[[#This Row],[F/T Taught PG 2020/21]]+Table15[[#This Row],[Column5]])</f>
        <v>0</v>
      </c>
      <c r="BD15" s="43"/>
      <c r="BF15" s="1">
        <v>1</v>
      </c>
      <c r="BG15" s="4">
        <v>2</v>
      </c>
      <c r="BH15" s="43"/>
      <c r="BL15" s="2">
        <f>Table15[[#This Row],[Column18]]+Table15[[#This Row],[Column22]]</f>
        <v>0</v>
      </c>
      <c r="BM15" s="1">
        <f>SUM(Table15[[#This Row],[F/T PhD 2018/19]]+Table15[[#This Row],[P/T PhD 2018/19]])</f>
        <v>0</v>
      </c>
      <c r="BN15" s="1">
        <f>SUM(Table15[[#This Row],[F/T PhD 2019/20]]+Table15[[#This Row],[P/T PhD 2019/20]])</f>
        <v>1</v>
      </c>
      <c r="BO15" s="39">
        <f>SUM(Table15[[#This Row],[F/T PhD 2020/21]]+Table15[[#This Row],[P/T PhD 2020/21]])</f>
        <v>2</v>
      </c>
      <c r="BP15" s="35">
        <f t="shared" si="13"/>
        <v>8</v>
      </c>
      <c r="BQ15" s="35">
        <f t="shared" si="14"/>
        <v>42</v>
      </c>
      <c r="BR15" s="35">
        <f t="shared" si="15"/>
        <v>81</v>
      </c>
      <c r="BS15" s="21">
        <f t="shared" si="16"/>
        <v>82</v>
      </c>
      <c r="BT15" s="41"/>
    </row>
    <row r="16" spans="1:219" ht="13.5" thickBot="1" x14ac:dyDescent="0.25">
      <c r="A16" s="2" t="s">
        <v>31</v>
      </c>
      <c r="B16" s="1" t="s">
        <v>6</v>
      </c>
      <c r="C16" s="1">
        <v>1</v>
      </c>
      <c r="D16" s="1" t="s">
        <v>30</v>
      </c>
      <c r="E16" s="1" t="s">
        <v>29</v>
      </c>
      <c r="F16" s="1">
        <v>0</v>
      </c>
      <c r="H16" s="40"/>
      <c r="I16" s="1" t="s">
        <v>34</v>
      </c>
      <c r="R16" s="1">
        <f>Table15[[#This Row],[Column13]]+Table15[[#This Row],[Column14]]</f>
        <v>0</v>
      </c>
      <c r="S16" s="1">
        <f>Table15[[#This Row],[F/T Staff 2018/19]]+Table15[[#This Row],[P/T Staff 2018/19]]</f>
        <v>0</v>
      </c>
      <c r="T16" s="1">
        <f>Table15[[#This Row],[F/T Staff 2019/20]]+Table15[[#This Row],[P/T Staff 2019/20]]</f>
        <v>0</v>
      </c>
      <c r="U16" s="31">
        <f>Table15[[#This Row],[F/T Staff 2020/21]]+Table15[[#This Row],[P/T Staff 2020/21]]</f>
        <v>0</v>
      </c>
      <c r="AL16" s="1">
        <f>Table15[[#This Row],[Column15]]+Table15[[#This Row],[Column19]]+Table15[[#This Row],[Column20]]+Table15[[#This Row],[Column16]]</f>
        <v>0</v>
      </c>
      <c r="AM16" s="1">
        <f>SUM(Table15[[#This Row],[F/T UG Single H 2018/19]]+Table15[[#This Row],[F/T UG Single H 2020/22]]+Table15[[#This Row],[F/T UG Joint H 2018/19]]+Table15[[#This Row],[Column3]])</f>
        <v>0</v>
      </c>
      <c r="AN16" s="1">
        <f>SUM(Table15[[#This Row],[F/T UG Single H 2019/20]]+Table15[[#This Row],[F/T UG Single H 2020/214]]+Table15[[#This Row],[F/T UG Joint H 2019/20]]+Table15[[#This Row],[Column2]])</f>
        <v>0</v>
      </c>
      <c r="AO16" s="38">
        <f>SUM(Table15[[#This Row],[F/T UG Single H 2020/21]]+Table15[[#This Row],[F/T UG Single H 2020/215]]+Table15[[#This Row],[F/T UG Joint H 2020/21]]+Table15[[#This Row],[Column1]])</f>
        <v>0</v>
      </c>
      <c r="AZ16" s="2">
        <f>Table15[[#This Row],[Column17]]+Table15[[#This Row],[Column21]]</f>
        <v>0</v>
      </c>
      <c r="BA16" s="1">
        <f>SUM(Table15[[#This Row],[F/T Taught PG 2018/19]]+Table15[[#This Row],[Column4]])</f>
        <v>0</v>
      </c>
      <c r="BB16" s="1">
        <f>SUM(Table15[[#This Row],[F/T Taught PG 2019/20]]+Table15[[#This Row],[Column6]])</f>
        <v>0</v>
      </c>
      <c r="BC16" s="39">
        <f>SUM(Table15[[#This Row],[F/T Taught PG 2020/21]]+Table15[[#This Row],[Column5]])</f>
        <v>0</v>
      </c>
      <c r="BL16" s="2">
        <f>Table15[[#This Row],[Column18]]+Table15[[#This Row],[Column22]]</f>
        <v>0</v>
      </c>
      <c r="BM16" s="1">
        <f>SUM(Table15[[#This Row],[F/T PhD 2018/19]]+Table15[[#This Row],[P/T PhD 2018/19]])</f>
        <v>0</v>
      </c>
      <c r="BN16" s="1">
        <f>SUM(Table15[[#This Row],[F/T PhD 2019/20]]+Table15[[#This Row],[P/T PhD 2019/20]])</f>
        <v>0</v>
      </c>
      <c r="BO16" s="39">
        <f>SUM(Table15[[#This Row],[F/T PhD 2020/21]]+Table15[[#This Row],[P/T PhD 2020/21]])</f>
        <v>0</v>
      </c>
      <c r="BP16" s="35">
        <f t="shared" si="13"/>
        <v>0</v>
      </c>
      <c r="BQ16" s="35">
        <f t="shared" si="14"/>
        <v>0</v>
      </c>
      <c r="BR16" s="35">
        <f t="shared" si="15"/>
        <v>0</v>
      </c>
      <c r="BS16" s="21">
        <f t="shared" si="16"/>
        <v>0</v>
      </c>
    </row>
    <row r="17" spans="1:80" ht="26.25" thickBot="1" x14ac:dyDescent="0.25">
      <c r="A17" s="44" t="s">
        <v>71</v>
      </c>
      <c r="B17" s="1" t="s">
        <v>6</v>
      </c>
      <c r="C17" s="1">
        <v>1</v>
      </c>
      <c r="D17" s="1" t="s">
        <v>72</v>
      </c>
      <c r="F17" s="1">
        <v>10</v>
      </c>
      <c r="G17" s="1">
        <v>15</v>
      </c>
      <c r="I17" s="1" t="s">
        <v>6</v>
      </c>
      <c r="J17" s="43"/>
      <c r="K17" s="1">
        <v>3</v>
      </c>
      <c r="L17" s="1">
        <v>3</v>
      </c>
      <c r="N17" s="43"/>
      <c r="O17" s="1">
        <v>1</v>
      </c>
      <c r="P17" s="1">
        <v>1</v>
      </c>
      <c r="R17" s="1">
        <f>Table15[[#This Row],[Column13]]+Table15[[#This Row],[Column14]]</f>
        <v>0</v>
      </c>
      <c r="S17" s="1">
        <f>Table15[[#This Row],[F/T Staff 2018/19]]+Table15[[#This Row],[P/T Staff 2018/19]]</f>
        <v>4</v>
      </c>
      <c r="T17" s="1">
        <f>Table15[[#This Row],[F/T Staff 2019/20]]+Table15[[#This Row],[P/T Staff 2019/20]]</f>
        <v>4</v>
      </c>
      <c r="U17" s="31">
        <f>Table15[[#This Row],[F/T Staff 2020/21]]+Table15[[#This Row],[P/T Staff 2020/21]]</f>
        <v>0</v>
      </c>
      <c r="V17" s="43"/>
      <c r="W17" s="1">
        <v>18</v>
      </c>
      <c r="X17" s="1">
        <v>11</v>
      </c>
      <c r="Z17" s="43"/>
      <c r="AD17" s="43"/>
      <c r="AF17" s="1">
        <v>20</v>
      </c>
      <c r="AH17" s="43">
        <v>0</v>
      </c>
      <c r="AL17" s="1">
        <f>Table15[[#This Row],[Column15]]+Table15[[#This Row],[Column19]]+Table15[[#This Row],[Column20]]+Table15[[#This Row],[Column16]]</f>
        <v>0</v>
      </c>
      <c r="AM17" s="1">
        <f>SUM(Table15[[#This Row],[F/T UG Single H 2018/19]]+Table15[[#This Row],[F/T UG Single H 2020/22]]+Table15[[#This Row],[F/T UG Joint H 2018/19]]+Table15[[#This Row],[Column3]])</f>
        <v>18</v>
      </c>
      <c r="AN17" s="1">
        <f>SUM(Table15[[#This Row],[F/T UG Single H 2019/20]]+Table15[[#This Row],[F/T UG Single H 2020/214]]+Table15[[#This Row],[F/T UG Joint H 2019/20]]+Table15[[#This Row],[Column2]])</f>
        <v>31</v>
      </c>
      <c r="AO17" s="38">
        <f>SUM(Table15[[#This Row],[F/T UG Single H 2020/21]]+Table15[[#This Row],[F/T UG Single H 2020/215]]+Table15[[#This Row],[F/T UG Joint H 2020/21]]+Table15[[#This Row],[Column1]])</f>
        <v>0</v>
      </c>
      <c r="AR17" s="43"/>
      <c r="AV17" s="43"/>
      <c r="AZ17" s="2">
        <f>Table15[[#This Row],[Column17]]+Table15[[#This Row],[Column21]]</f>
        <v>0</v>
      </c>
      <c r="BA17" s="1">
        <f>SUM(Table15[[#This Row],[F/T Taught PG 2018/19]]+Table15[[#This Row],[Column4]])</f>
        <v>0</v>
      </c>
      <c r="BB17" s="1">
        <f>SUM(Table15[[#This Row],[F/T Taught PG 2019/20]]+Table15[[#This Row],[Column6]])</f>
        <v>0</v>
      </c>
      <c r="BC17" s="39">
        <f>SUM(Table15[[#This Row],[F/T Taught PG 2020/21]]+Table15[[#This Row],[Column5]])</f>
        <v>0</v>
      </c>
      <c r="BD17" s="43"/>
      <c r="BH17" s="43"/>
      <c r="BL17" s="2">
        <f>Table15[[#This Row],[Column18]]+Table15[[#This Row],[Column22]]</f>
        <v>0</v>
      </c>
      <c r="BM17" s="1">
        <f>SUM(Table15[[#This Row],[F/T PhD 2018/19]]+Table15[[#This Row],[P/T PhD 2018/19]])</f>
        <v>0</v>
      </c>
      <c r="BN17" s="1">
        <f>SUM(Table15[[#This Row],[F/T PhD 2019/20]]+Table15[[#This Row],[P/T PhD 2019/20]])</f>
        <v>0</v>
      </c>
      <c r="BO17" s="39">
        <f>SUM(Table15[[#This Row],[F/T PhD 2020/21]]+Table15[[#This Row],[P/T PhD 2020/21]])</f>
        <v>0</v>
      </c>
      <c r="BP17" s="35">
        <f t="shared" si="13"/>
        <v>0</v>
      </c>
      <c r="BQ17" s="35">
        <f t="shared" si="14"/>
        <v>0</v>
      </c>
      <c r="BR17" s="35">
        <f t="shared" si="15"/>
        <v>0</v>
      </c>
      <c r="BS17" s="21">
        <f t="shared" si="16"/>
        <v>0</v>
      </c>
      <c r="BT17" s="41"/>
    </row>
    <row r="18" spans="1:80" ht="268.5" thickBot="1" x14ac:dyDescent="0.25">
      <c r="A18" s="44" t="s">
        <v>73</v>
      </c>
      <c r="B18" s="2" t="s">
        <v>6</v>
      </c>
      <c r="C18" s="2">
        <v>1</v>
      </c>
      <c r="D18" s="2" t="s">
        <v>74</v>
      </c>
      <c r="E18" s="2"/>
      <c r="F18" s="2">
        <v>30</v>
      </c>
      <c r="G18" s="2"/>
      <c r="I18" s="2" t="s">
        <v>6</v>
      </c>
      <c r="J18" s="46">
        <v>4</v>
      </c>
      <c r="K18" s="2"/>
      <c r="L18" s="2">
        <v>2</v>
      </c>
      <c r="O18" s="2"/>
      <c r="P18" s="2">
        <v>5</v>
      </c>
      <c r="R18" s="1">
        <f>Table15[[#This Row],[Column13]]+Table15[[#This Row],[Column14]]</f>
        <v>4</v>
      </c>
      <c r="S18" s="2">
        <f>Table15[[#This Row],[F/T Staff 2018/19]]+Table15[[#This Row],[P/T Staff 2018/19]]</f>
        <v>0</v>
      </c>
      <c r="T18" s="2">
        <f>Table15[[#This Row],[F/T Staff 2019/20]]+Table15[[#This Row],[P/T Staff 2019/20]]</f>
        <v>7</v>
      </c>
      <c r="U18" s="31">
        <f>Table15[[#This Row],[F/T Staff 2020/21]]+Table15[[#This Row],[P/T Staff 2020/21]]</f>
        <v>0</v>
      </c>
      <c r="V18" s="46"/>
      <c r="W18" s="2"/>
      <c r="X18" s="2"/>
      <c r="Z18" s="46"/>
      <c r="AA18" s="2"/>
      <c r="AB18" s="2"/>
      <c r="AD18" s="46">
        <v>65</v>
      </c>
      <c r="AE18" s="2"/>
      <c r="AF18" s="2">
        <v>52</v>
      </c>
      <c r="AH18" s="46"/>
      <c r="AI18" s="2"/>
      <c r="AJ18" s="2"/>
      <c r="AL18" s="1">
        <f>Table15[[#This Row],[Column15]]+Table15[[#This Row],[Column19]]+Table15[[#This Row],[Column20]]+Table15[[#This Row],[Column16]]</f>
        <v>65</v>
      </c>
      <c r="AM18" s="2">
        <f>SUM(Table15[[#This Row],[F/T UG Single H 2018/19]]+Table15[[#This Row],[F/T UG Single H 2020/22]]+Table15[[#This Row],[F/T UG Joint H 2018/19]]+Table15[[#This Row],[Column3]])</f>
        <v>0</v>
      </c>
      <c r="AN18" s="2">
        <f>SUM(Table15[[#This Row],[F/T UG Single H 2019/20]]+Table15[[#This Row],[F/T UG Single H 2020/214]]+Table15[[#This Row],[F/T UG Joint H 2019/20]]+Table15[[#This Row],[Column2]])</f>
        <v>52</v>
      </c>
      <c r="AO18" s="38">
        <f>SUM(Table15[[#This Row],[F/T UG Single H 2020/21]]+Table15[[#This Row],[F/T UG Single H 2020/215]]+Table15[[#This Row],[F/T UG Joint H 2020/21]]+Table15[[#This Row],[Column1]])</f>
        <v>0</v>
      </c>
      <c r="AR18" s="46"/>
      <c r="AS18" s="2"/>
      <c r="AT18" s="2"/>
      <c r="AV18" s="46"/>
      <c r="AW18" s="2"/>
      <c r="AX18" s="2"/>
      <c r="AZ18" s="2">
        <f>Table15[[#This Row],[Column17]]+Table15[[#This Row],[Column21]]</f>
        <v>0</v>
      </c>
      <c r="BA18" s="2">
        <f>SUM(Table15[[#This Row],[F/T Taught PG 2018/19]]+Table15[[#This Row],[Column4]])</f>
        <v>0</v>
      </c>
      <c r="BB18" s="2">
        <f>SUM(Table15[[#This Row],[F/T Taught PG 2019/20]]+Table15[[#This Row],[Column6]])</f>
        <v>0</v>
      </c>
      <c r="BC18" s="39">
        <f>SUM(Table15[[#This Row],[F/T Taught PG 2020/21]]+Table15[[#This Row],[Column5]])</f>
        <v>0</v>
      </c>
      <c r="BD18" s="46"/>
      <c r="BE18" s="2"/>
      <c r="BF18" s="2"/>
      <c r="BH18" s="46"/>
      <c r="BI18" s="2"/>
      <c r="BJ18" s="2"/>
      <c r="BL18" s="2">
        <f>Table15[[#This Row],[Column18]]+Table15[[#This Row],[Column22]]</f>
        <v>0</v>
      </c>
      <c r="BM18" s="2">
        <f>SUM(Table15[[#This Row],[F/T PhD 2018/19]]+Table15[[#This Row],[P/T PhD 2018/19]])</f>
        <v>0</v>
      </c>
      <c r="BN18" s="2">
        <f>SUM(Table15[[#This Row],[F/T PhD 2019/20]]+Table15[[#This Row],[P/T PhD 2019/20]])</f>
        <v>0</v>
      </c>
      <c r="BO18" s="39">
        <f>SUM(Table15[[#This Row],[F/T PhD 2020/21]]+Table15[[#This Row],[P/T PhD 2020/21]])</f>
        <v>0</v>
      </c>
      <c r="BP18" s="35">
        <f t="shared" si="13"/>
        <v>0</v>
      </c>
      <c r="BQ18" s="35">
        <f t="shared" si="14"/>
        <v>0</v>
      </c>
      <c r="BR18" s="35">
        <f t="shared" si="15"/>
        <v>0</v>
      </c>
      <c r="BS18" s="21">
        <f t="shared" si="16"/>
        <v>0</v>
      </c>
    </row>
    <row r="19" spans="1:80" ht="39" thickBot="1" x14ac:dyDescent="0.25">
      <c r="A19" s="45" t="s">
        <v>81</v>
      </c>
      <c r="B19" s="1" t="s">
        <v>6</v>
      </c>
      <c r="C19" s="1">
        <v>1</v>
      </c>
      <c r="D19" s="1" t="s">
        <v>135</v>
      </c>
      <c r="F19" s="1">
        <v>0</v>
      </c>
      <c r="I19" s="1" t="s">
        <v>6</v>
      </c>
      <c r="N19" s="46"/>
      <c r="R19" s="1">
        <f>Table15[[#This Row],[Column13]]+Table15[[#This Row],[Column14]]</f>
        <v>0</v>
      </c>
      <c r="S19" s="1">
        <f>Table15[[#This Row],[F/T Staff 2018/19]]+Table15[[#This Row],[P/T Staff 2018/19]]</f>
        <v>0</v>
      </c>
      <c r="T19" s="1">
        <f>Table15[[#This Row],[F/T Staff 2019/20]]+Table15[[#This Row],[P/T Staff 2019/20]]</f>
        <v>0</v>
      </c>
      <c r="U19" s="31">
        <f>Table15[[#This Row],[F/T Staff 2020/21]]+Table15[[#This Row],[P/T Staff 2020/21]]</f>
        <v>0</v>
      </c>
      <c r="V19" s="46"/>
      <c r="Z19" s="46"/>
      <c r="AD19" s="46"/>
      <c r="AH19" s="46"/>
      <c r="AL19" s="1">
        <f>Table15[[#This Row],[Column15]]+Table15[[#This Row],[Column19]]+Table15[[#This Row],[Column20]]+Table15[[#This Row],[Column16]]</f>
        <v>0</v>
      </c>
      <c r="AM19" s="1">
        <f>SUM(Table15[[#This Row],[F/T UG Single H 2018/19]]+Table15[[#This Row],[F/T UG Single H 2020/22]]+Table15[[#This Row],[F/T UG Joint H 2018/19]]+Table15[[#This Row],[Column3]])</f>
        <v>0</v>
      </c>
      <c r="AN19" s="1">
        <f>SUM(Table15[[#This Row],[F/T UG Single H 2019/20]]+Table15[[#This Row],[F/T UG Single H 2020/214]]+Table15[[#This Row],[F/T UG Joint H 2019/20]]+Table15[[#This Row],[Column2]])</f>
        <v>0</v>
      </c>
      <c r="AO19" s="38">
        <f>SUM(Table15[[#This Row],[F/T UG Single H 2020/21]]+Table15[[#This Row],[F/T UG Single H 2020/215]]+Table15[[#This Row],[F/T UG Joint H 2020/21]]+Table15[[#This Row],[Column1]])</f>
        <v>0</v>
      </c>
      <c r="AR19" s="46"/>
      <c r="AV19" s="46"/>
      <c r="AZ19" s="2">
        <f>Table15[[#This Row],[Column17]]+Table15[[#This Row],[Column21]]</f>
        <v>0</v>
      </c>
      <c r="BA19" s="1">
        <f>SUM(Table15[[#This Row],[F/T Taught PG 2018/19]]+Table15[[#This Row],[Column4]])</f>
        <v>0</v>
      </c>
      <c r="BB19" s="1">
        <f>SUM(Table15[[#This Row],[F/T Taught PG 2019/20]]+Table15[[#This Row],[Column6]])</f>
        <v>0</v>
      </c>
      <c r="BC19" s="39">
        <f>SUM(Table15[[#This Row],[F/T Taught PG 2020/21]]+Table15[[#This Row],[Column5]])</f>
        <v>0</v>
      </c>
      <c r="BD19" s="46"/>
      <c r="BH19" s="46"/>
      <c r="BL19" s="2">
        <f>Table15[[#This Row],[Column18]]+Table15[[#This Row],[Column22]]</f>
        <v>0</v>
      </c>
      <c r="BM19" s="1">
        <f>SUM(Table15[[#This Row],[F/T PhD 2018/19]]+Table15[[#This Row],[P/T PhD 2018/19]])</f>
        <v>0</v>
      </c>
      <c r="BN19" s="1">
        <f>SUM(Table15[[#This Row],[F/T PhD 2019/20]]+Table15[[#This Row],[P/T PhD 2019/20]])</f>
        <v>0</v>
      </c>
      <c r="BO19" s="39">
        <f>SUM(Table15[[#This Row],[F/T PhD 2020/21]]+Table15[[#This Row],[P/T PhD 2020/21]])</f>
        <v>0</v>
      </c>
      <c r="BP19" s="35">
        <f t="shared" si="13"/>
        <v>0</v>
      </c>
      <c r="BQ19" s="35">
        <f t="shared" si="14"/>
        <v>0</v>
      </c>
      <c r="BR19" s="35">
        <f t="shared" si="15"/>
        <v>0</v>
      </c>
      <c r="BS19" s="21">
        <f t="shared" si="16"/>
        <v>0</v>
      </c>
    </row>
    <row r="20" spans="1:80" ht="115.5" thickBot="1" x14ac:dyDescent="0.25">
      <c r="A20" s="2" t="s">
        <v>82</v>
      </c>
      <c r="B20" s="1" t="s">
        <v>6</v>
      </c>
      <c r="C20" s="1">
        <v>1</v>
      </c>
      <c r="D20" s="1" t="s">
        <v>84</v>
      </c>
      <c r="E20" s="1" t="s">
        <v>83</v>
      </c>
      <c r="F20" s="1">
        <v>150</v>
      </c>
      <c r="G20" s="1">
        <v>140</v>
      </c>
      <c r="I20" s="1">
        <v>1</v>
      </c>
      <c r="J20" s="41">
        <v>12</v>
      </c>
      <c r="K20" s="1">
        <v>12</v>
      </c>
      <c r="L20" s="1">
        <v>14</v>
      </c>
      <c r="N20" s="46"/>
      <c r="P20" s="1">
        <v>3</v>
      </c>
      <c r="R20" s="1">
        <f>Table15[[#This Row],[Column13]]+Table15[[#This Row],[Column14]]</f>
        <v>12</v>
      </c>
      <c r="S20" s="1">
        <f>Table15[[#This Row],[F/T Staff 2018/19]]+Table15[[#This Row],[P/T Staff 2018/19]]</f>
        <v>12</v>
      </c>
      <c r="T20" s="1">
        <f>Table15[[#This Row],[F/T Staff 2019/20]]+Table15[[#This Row],[P/T Staff 2019/20]]</f>
        <v>17</v>
      </c>
      <c r="U20" s="31">
        <f>Table15[[#This Row],[F/T Staff 2020/21]]+Table15[[#This Row],[P/T Staff 2020/21]]</f>
        <v>0</v>
      </c>
      <c r="V20" s="46">
        <v>67</v>
      </c>
      <c r="W20" s="1">
        <v>70</v>
      </c>
      <c r="X20" s="1">
        <v>70</v>
      </c>
      <c r="Z20" s="46"/>
      <c r="AB20" s="1">
        <v>1</v>
      </c>
      <c r="AD20" s="46">
        <v>89</v>
      </c>
      <c r="AE20" s="1">
        <v>109</v>
      </c>
      <c r="AF20" s="1">
        <v>84</v>
      </c>
      <c r="AH20" s="46"/>
      <c r="AL20" s="1">
        <f>Table15[[#This Row],[Column15]]+Table15[[#This Row],[Column19]]+Table15[[#This Row],[Column20]]+Table15[[#This Row],[Column16]]</f>
        <v>156</v>
      </c>
      <c r="AM20" s="1">
        <f>SUM(Table15[[#This Row],[F/T UG Single H 2018/19]]+Table15[[#This Row],[F/T UG Single H 2020/22]]+Table15[[#This Row],[F/T UG Joint H 2018/19]]+Table15[[#This Row],[Column3]])</f>
        <v>179</v>
      </c>
      <c r="AN20" s="1">
        <f>SUM(Table15[[#This Row],[F/T UG Single H 2019/20]]+Table15[[#This Row],[F/T UG Single H 2020/214]]+Table15[[#This Row],[F/T UG Joint H 2019/20]]+Table15[[#This Row],[Column2]])</f>
        <v>155</v>
      </c>
      <c r="AO20" s="38">
        <f>SUM(Table15[[#This Row],[F/T UG Single H 2020/21]]+Table15[[#This Row],[F/T UG Single H 2020/215]]+Table15[[#This Row],[F/T UG Joint H 2020/21]]+Table15[[#This Row],[Column1]])</f>
        <v>0</v>
      </c>
      <c r="AR20" s="46">
        <v>21</v>
      </c>
      <c r="AS20" s="1">
        <v>13</v>
      </c>
      <c r="AT20" s="1">
        <v>15</v>
      </c>
      <c r="AV20" s="46"/>
      <c r="AZ20" s="2">
        <f>Table15[[#This Row],[Column17]]+Table15[[#This Row],[Column21]]</f>
        <v>21</v>
      </c>
      <c r="BA20" s="1">
        <f>SUM(Table15[[#This Row],[F/T Taught PG 2018/19]]+Table15[[#This Row],[Column4]])</f>
        <v>13</v>
      </c>
      <c r="BB20" s="1">
        <f>SUM(Table15[[#This Row],[F/T Taught PG 2019/20]]+Table15[[#This Row],[Column6]])</f>
        <v>15</v>
      </c>
      <c r="BC20" s="39">
        <f>SUM(Table15[[#This Row],[F/T Taught PG 2020/21]]+Table15[[#This Row],[Column5]])</f>
        <v>0</v>
      </c>
      <c r="BD20" s="46">
        <v>25</v>
      </c>
      <c r="BE20" s="1">
        <v>27</v>
      </c>
      <c r="BF20" s="1">
        <v>17</v>
      </c>
      <c r="BH20" s="46"/>
      <c r="BL20" s="2">
        <f>Table15[[#This Row],[Column18]]+Table15[[#This Row],[Column22]]</f>
        <v>25</v>
      </c>
      <c r="BM20" s="1">
        <f>SUM(Table15[[#This Row],[F/T PhD 2018/19]]+Table15[[#This Row],[P/T PhD 2018/19]])</f>
        <v>27</v>
      </c>
      <c r="BN20" s="1">
        <f>SUM(Table15[[#This Row],[F/T PhD 2019/20]]+Table15[[#This Row],[P/T PhD 2019/20]])</f>
        <v>17</v>
      </c>
      <c r="BO20" s="39">
        <f>SUM(Table15[[#This Row],[F/T PhD 2020/21]]+Table15[[#This Row],[P/T PhD 2020/21]])</f>
        <v>0</v>
      </c>
      <c r="BP20" s="35">
        <f t="shared" si="13"/>
        <v>0</v>
      </c>
      <c r="BQ20" s="35">
        <f t="shared" si="14"/>
        <v>25</v>
      </c>
      <c r="BR20" s="35">
        <f t="shared" si="15"/>
        <v>52</v>
      </c>
      <c r="BS20" s="21">
        <f t="shared" si="16"/>
        <v>90</v>
      </c>
    </row>
    <row r="21" spans="1:80" ht="13.5" thickBot="1" x14ac:dyDescent="0.25">
      <c r="A21" s="2" t="s">
        <v>89</v>
      </c>
      <c r="B21" s="1">
        <v>1</v>
      </c>
      <c r="C21" s="1">
        <v>1</v>
      </c>
      <c r="E21" s="1" t="s">
        <v>90</v>
      </c>
      <c r="F21" s="1">
        <v>5</v>
      </c>
      <c r="G21" s="1">
        <v>10</v>
      </c>
      <c r="I21" s="1">
        <v>1</v>
      </c>
      <c r="J21" s="46">
        <v>2</v>
      </c>
      <c r="K21" s="1">
        <v>2</v>
      </c>
      <c r="L21" s="1">
        <v>3</v>
      </c>
      <c r="N21" s="46">
        <v>1</v>
      </c>
      <c r="O21" s="1">
        <v>1</v>
      </c>
      <c r="P21" s="1">
        <v>2</v>
      </c>
      <c r="R21" s="1">
        <f>Table15[[#This Row],[Column13]]+Table15[[#This Row],[Column14]]</f>
        <v>3</v>
      </c>
      <c r="S21" s="1">
        <f>Table15[[#This Row],[F/T Staff 2018/19]]+Table15[[#This Row],[P/T Staff 2018/19]]</f>
        <v>3</v>
      </c>
      <c r="T21" s="1">
        <f>Table15[[#This Row],[F/T Staff 2019/20]]+Table15[[#This Row],[P/T Staff 2019/20]]</f>
        <v>5</v>
      </c>
      <c r="U21" s="31">
        <f>Table15[[#This Row],[F/T Staff 2020/21]]+Table15[[#This Row],[P/T Staff 2020/21]]</f>
        <v>0</v>
      </c>
      <c r="V21" s="46"/>
      <c r="Z21" s="46"/>
      <c r="AA21" s="1">
        <v>2</v>
      </c>
      <c r="AD21" s="46"/>
      <c r="AH21" s="46"/>
      <c r="AL21" s="1">
        <f>Table15[[#This Row],[Column15]]+Table15[[#This Row],[Column19]]+Table15[[#This Row],[Column20]]+Table15[[#This Row],[Column16]]</f>
        <v>0</v>
      </c>
      <c r="AM21" s="1">
        <f>SUM(Table15[[#This Row],[F/T UG Single H 2018/19]]+Table15[[#This Row],[F/T UG Single H 2020/22]]+Table15[[#This Row],[F/T UG Joint H 2018/19]]+Table15[[#This Row],[Column3]])</f>
        <v>2</v>
      </c>
      <c r="AN21" s="1">
        <f>SUM(Table15[[#This Row],[F/T UG Single H 2019/20]]+Table15[[#This Row],[F/T UG Single H 2020/214]]+Table15[[#This Row],[F/T UG Joint H 2019/20]]+Table15[[#This Row],[Column2]])</f>
        <v>0</v>
      </c>
      <c r="AO21" s="38">
        <f>SUM(Table15[[#This Row],[F/T UG Single H 2020/21]]+Table15[[#This Row],[F/T UG Single H 2020/215]]+Table15[[#This Row],[F/T UG Joint H 2020/21]]+Table15[[#This Row],[Column1]])</f>
        <v>0</v>
      </c>
      <c r="AR21" s="46">
        <v>5</v>
      </c>
      <c r="AS21" s="1">
        <v>8</v>
      </c>
      <c r="AT21" s="1">
        <v>7</v>
      </c>
      <c r="AV21" s="46"/>
      <c r="AZ21" s="2">
        <f>Table15[[#This Row],[Column17]]+Table15[[#This Row],[Column21]]</f>
        <v>5</v>
      </c>
      <c r="BA21" s="1">
        <f>SUM(Table15[[#This Row],[F/T Taught PG 2018/19]]+Table15[[#This Row],[Column4]])</f>
        <v>8</v>
      </c>
      <c r="BB21" s="1">
        <f>SUM(Table15[[#This Row],[F/T Taught PG 2019/20]]+Table15[[#This Row],[Column6]])</f>
        <v>7</v>
      </c>
      <c r="BC21" s="39">
        <f>SUM(Table15[[#This Row],[F/T Taught PG 2020/21]]+Table15[[#This Row],[Column5]])</f>
        <v>0</v>
      </c>
      <c r="BD21" s="46">
        <v>4</v>
      </c>
      <c r="BE21" s="1">
        <v>3</v>
      </c>
      <c r="BF21" s="1">
        <v>52</v>
      </c>
      <c r="BH21" s="46">
        <v>2</v>
      </c>
      <c r="BI21" s="1">
        <v>2</v>
      </c>
      <c r="BL21" s="2">
        <f>Table15[[#This Row],[Column18]]+Table15[[#This Row],[Column22]]</f>
        <v>6</v>
      </c>
      <c r="BM21" s="1">
        <f>SUM(Table15[[#This Row],[F/T PhD 2018/19]]+Table15[[#This Row],[P/T PhD 2018/19]])</f>
        <v>5</v>
      </c>
      <c r="BN21" s="1">
        <f>SUM(Table15[[#This Row],[F/T PhD 2019/20]]+Table15[[#This Row],[P/T PhD 2019/20]])</f>
        <v>52</v>
      </c>
      <c r="BO21" s="39">
        <f>SUM(Table15[[#This Row],[F/T PhD 2020/21]]+Table15[[#This Row],[P/T PhD 2020/21]])</f>
        <v>0</v>
      </c>
      <c r="BP21" s="35">
        <f t="shared" si="13"/>
        <v>0</v>
      </c>
      <c r="BQ21" s="35">
        <f t="shared" si="14"/>
        <v>4</v>
      </c>
      <c r="BR21" s="35">
        <f t="shared" si="15"/>
        <v>7</v>
      </c>
      <c r="BS21" s="21">
        <f t="shared" si="16"/>
        <v>64</v>
      </c>
      <c r="BT21" s="41"/>
    </row>
    <row r="22" spans="1:80" ht="26.25" thickBot="1" x14ac:dyDescent="0.25">
      <c r="A22" s="45" t="s">
        <v>91</v>
      </c>
      <c r="B22" s="1" t="s">
        <v>6</v>
      </c>
      <c r="C22" s="1">
        <v>1</v>
      </c>
      <c r="D22" s="1" t="s">
        <v>92</v>
      </c>
      <c r="F22" s="1">
        <v>20</v>
      </c>
      <c r="G22" s="1">
        <v>20</v>
      </c>
      <c r="I22" s="1" t="s">
        <v>6</v>
      </c>
      <c r="J22" s="46">
        <v>6</v>
      </c>
      <c r="R22" s="1">
        <f>Table15[[#This Row],[Column13]]+Table15[[#This Row],[Column14]]</f>
        <v>6</v>
      </c>
      <c r="S22" s="1">
        <f>Table15[[#This Row],[F/T Staff 2018/19]]+Table15[[#This Row],[P/T Staff 2018/19]]</f>
        <v>0</v>
      </c>
      <c r="T22" s="1">
        <f>Table15[[#This Row],[F/T Staff 2019/20]]+Table15[[#This Row],[P/T Staff 2019/20]]</f>
        <v>0</v>
      </c>
      <c r="U22" s="31">
        <f>Table15[[#This Row],[F/T Staff 2020/21]]+Table15[[#This Row],[P/T Staff 2020/21]]</f>
        <v>0</v>
      </c>
      <c r="V22" s="46"/>
      <c r="Z22" s="46"/>
      <c r="AD22" s="46">
        <v>42</v>
      </c>
      <c r="AH22" s="46"/>
      <c r="AL22" s="1">
        <f>Table15[[#This Row],[Column15]]+Table15[[#This Row],[Column19]]+Table15[[#This Row],[Column20]]+Table15[[#This Row],[Column16]]</f>
        <v>42</v>
      </c>
      <c r="AM22" s="1">
        <f>SUM(Table15[[#This Row],[F/T UG Single H 2018/19]]+Table15[[#This Row],[F/T UG Single H 2020/22]]+Table15[[#This Row],[F/T UG Joint H 2018/19]]+Table15[[#This Row],[Column3]])</f>
        <v>0</v>
      </c>
      <c r="AN22" s="1">
        <f>SUM(Table15[[#This Row],[F/T UG Single H 2019/20]]+Table15[[#This Row],[F/T UG Single H 2020/214]]+Table15[[#This Row],[F/T UG Joint H 2019/20]]+Table15[[#This Row],[Column2]])</f>
        <v>0</v>
      </c>
      <c r="AO22" s="38">
        <f>SUM(Table15[[#This Row],[F/T UG Single H 2020/21]]+Table15[[#This Row],[F/T UG Single H 2020/215]]+Table15[[#This Row],[F/T UG Joint H 2020/21]]+Table15[[#This Row],[Column1]])</f>
        <v>0</v>
      </c>
      <c r="AR22" s="46">
        <v>1</v>
      </c>
      <c r="AV22" s="46"/>
      <c r="AZ22" s="2">
        <f>Table15[[#This Row],[Column17]]+Table15[[#This Row],[Column21]]</f>
        <v>1</v>
      </c>
      <c r="BA22" s="1">
        <f>SUM(Table15[[#This Row],[F/T Taught PG 2018/19]]+Table15[[#This Row],[Column4]])</f>
        <v>0</v>
      </c>
      <c r="BB22" s="1">
        <f>SUM(Table15[[#This Row],[F/T Taught PG 2019/20]]+Table15[[#This Row],[Column6]])</f>
        <v>0</v>
      </c>
      <c r="BC22" s="39">
        <f>SUM(Table15[[#This Row],[F/T Taught PG 2020/21]]+Table15[[#This Row],[Column5]])</f>
        <v>0</v>
      </c>
      <c r="BD22" s="46"/>
      <c r="BH22" s="46"/>
      <c r="BL22" s="2">
        <f>Table15[[#This Row],[Column18]]+Table15[[#This Row],[Column22]]</f>
        <v>0</v>
      </c>
      <c r="BM22" s="1">
        <f>SUM(Table15[[#This Row],[F/T PhD 2018/19]]+Table15[[#This Row],[P/T PhD 2018/19]])</f>
        <v>0</v>
      </c>
      <c r="BN22" s="1">
        <f>SUM(Table15[[#This Row],[F/T PhD 2019/20]]+Table15[[#This Row],[P/T PhD 2019/20]])</f>
        <v>0</v>
      </c>
      <c r="BO22" s="39">
        <f>SUM(Table15[[#This Row],[F/T PhD 2020/21]]+Table15[[#This Row],[P/T PhD 2020/21]])</f>
        <v>0</v>
      </c>
      <c r="BP22" s="35">
        <f t="shared" si="13"/>
        <v>0</v>
      </c>
      <c r="BQ22" s="35">
        <f t="shared" si="14"/>
        <v>0</v>
      </c>
      <c r="BR22" s="35">
        <f t="shared" si="15"/>
        <v>0</v>
      </c>
      <c r="BS22" s="21">
        <f t="shared" si="16"/>
        <v>1</v>
      </c>
    </row>
    <row r="23" spans="1:80" ht="26.25" thickBot="1" x14ac:dyDescent="0.25">
      <c r="A23" s="2" t="s">
        <v>93</v>
      </c>
      <c r="B23" s="1" t="s">
        <v>6</v>
      </c>
      <c r="C23" s="1">
        <v>1</v>
      </c>
      <c r="D23" s="1" t="s">
        <v>94</v>
      </c>
      <c r="F23" s="1">
        <v>0</v>
      </c>
      <c r="I23" s="1" t="s">
        <v>34</v>
      </c>
      <c r="K23" s="1">
        <v>5</v>
      </c>
      <c r="L23" s="1">
        <v>3</v>
      </c>
      <c r="N23" s="43"/>
      <c r="O23" s="1">
        <v>1</v>
      </c>
      <c r="R23" s="1">
        <f>Table15[[#This Row],[Column13]]+Table15[[#This Row],[Column14]]</f>
        <v>0</v>
      </c>
      <c r="S23" s="1">
        <f>Table15[[#This Row],[F/T Staff 2018/19]]+Table15[[#This Row],[P/T Staff 2018/19]]</f>
        <v>6</v>
      </c>
      <c r="T23" s="1">
        <f>Table15[[#This Row],[F/T Staff 2019/20]]+Table15[[#This Row],[P/T Staff 2019/20]]</f>
        <v>3</v>
      </c>
      <c r="U23" s="31">
        <f>Table15[[#This Row],[F/T Staff 2020/21]]+Table15[[#This Row],[P/T Staff 2020/21]]</f>
        <v>0</v>
      </c>
      <c r="V23" s="43"/>
      <c r="W23" s="1">
        <v>30</v>
      </c>
      <c r="X23" s="1">
        <v>32</v>
      </c>
      <c r="Z23" s="43"/>
      <c r="AD23" s="43"/>
      <c r="AH23" s="43">
        <v>0</v>
      </c>
      <c r="AL23" s="1">
        <f>Table15[[#This Row],[Column15]]+Table15[[#This Row],[Column19]]+Table15[[#This Row],[Column20]]+Table15[[#This Row],[Column16]]</f>
        <v>0</v>
      </c>
      <c r="AM23" s="1">
        <f>SUM(Table15[[#This Row],[F/T UG Single H 2018/19]]+Table15[[#This Row],[F/T UG Single H 2020/22]]+Table15[[#This Row],[F/T UG Joint H 2018/19]]+Table15[[#This Row],[Column3]])</f>
        <v>30</v>
      </c>
      <c r="AN23" s="1">
        <f>SUM(Table15[[#This Row],[F/T UG Single H 2019/20]]+Table15[[#This Row],[F/T UG Single H 2020/214]]+Table15[[#This Row],[F/T UG Joint H 2019/20]]+Table15[[#This Row],[Column2]])</f>
        <v>32</v>
      </c>
      <c r="AO23" s="38">
        <f>SUM(Table15[[#This Row],[F/T UG Single H 2020/21]]+Table15[[#This Row],[F/T UG Single H 2020/215]]+Table15[[#This Row],[F/T UG Joint H 2020/21]]+Table15[[#This Row],[Column1]])</f>
        <v>0</v>
      </c>
      <c r="AR23" s="43"/>
      <c r="AS23" s="1">
        <v>10</v>
      </c>
      <c r="AT23" s="1">
        <v>12</v>
      </c>
      <c r="AV23" s="43"/>
      <c r="AZ23" s="2">
        <f>Table15[[#This Row],[Column17]]+Table15[[#This Row],[Column21]]</f>
        <v>0</v>
      </c>
      <c r="BA23" s="1">
        <f>SUM(Table15[[#This Row],[F/T Taught PG 2018/19]]+Table15[[#This Row],[Column4]])</f>
        <v>10</v>
      </c>
      <c r="BB23" s="1">
        <f>SUM(Table15[[#This Row],[F/T Taught PG 2019/20]]+Table15[[#This Row],[Column6]])</f>
        <v>12</v>
      </c>
      <c r="BC23" s="39">
        <f>SUM(Table15[[#This Row],[F/T Taught PG 2020/21]]+Table15[[#This Row],[Column5]])</f>
        <v>0</v>
      </c>
      <c r="BD23" s="43"/>
      <c r="BE23" s="1">
        <v>1</v>
      </c>
      <c r="BH23" s="43"/>
      <c r="BL23" s="2">
        <f>Table15[[#This Row],[Column18]]+Table15[[#This Row],[Column22]]</f>
        <v>0</v>
      </c>
      <c r="BM23" s="1">
        <f>SUM(Table15[[#This Row],[F/T PhD 2018/19]]+Table15[[#This Row],[P/T PhD 2018/19]])</f>
        <v>1</v>
      </c>
      <c r="BN23" s="1">
        <f>SUM(Table15[[#This Row],[F/T PhD 2019/20]]+Table15[[#This Row],[P/T PhD 2019/20]])</f>
        <v>0</v>
      </c>
      <c r="BO23" s="39">
        <f>SUM(Table15[[#This Row],[F/T PhD 2020/21]]+Table15[[#This Row],[P/T PhD 2020/21]])</f>
        <v>0</v>
      </c>
      <c r="BP23" s="35">
        <f t="shared" si="13"/>
        <v>0</v>
      </c>
      <c r="BQ23" s="35">
        <f t="shared" si="14"/>
        <v>0</v>
      </c>
      <c r="BR23" s="35">
        <f t="shared" si="15"/>
        <v>1</v>
      </c>
      <c r="BS23" s="21">
        <f t="shared" si="16"/>
        <v>1</v>
      </c>
      <c r="BT23" s="41"/>
    </row>
    <row r="24" spans="1:80" ht="64.5" thickBot="1" x14ac:dyDescent="0.25">
      <c r="A24" s="2" t="s">
        <v>3</v>
      </c>
      <c r="B24" s="2" t="s">
        <v>6</v>
      </c>
      <c r="C24" s="2">
        <v>1</v>
      </c>
      <c r="D24" s="2" t="s">
        <v>108</v>
      </c>
      <c r="E24" s="2" t="s">
        <v>109</v>
      </c>
      <c r="F24" s="2">
        <v>0</v>
      </c>
      <c r="G24" s="2"/>
      <c r="I24" s="2" t="s">
        <v>6</v>
      </c>
      <c r="J24" s="41">
        <v>3</v>
      </c>
      <c r="K24" s="2"/>
      <c r="L24" s="2">
        <v>3</v>
      </c>
      <c r="N24" s="46">
        <v>1</v>
      </c>
      <c r="O24" s="2"/>
      <c r="P24" s="2">
        <v>1</v>
      </c>
      <c r="R24" s="1">
        <f>Table15[[#This Row],[Column13]]+Table15[[#This Row],[Column14]]</f>
        <v>4</v>
      </c>
      <c r="S24" s="2">
        <f>Table15[[#This Row],[F/T Staff 2018/19]]+Table15[[#This Row],[P/T Staff 2018/19]]</f>
        <v>0</v>
      </c>
      <c r="T24" s="2">
        <f>Table15[[#This Row],[F/T Staff 2019/20]]+Table15[[#This Row],[P/T Staff 2019/20]]</f>
        <v>4</v>
      </c>
      <c r="U24" s="31">
        <f>Table15[[#This Row],[F/T Staff 2020/21]]+Table15[[#This Row],[P/T Staff 2020/21]]</f>
        <v>0</v>
      </c>
      <c r="V24" s="46"/>
      <c r="W24" s="2"/>
      <c r="X24" s="2"/>
      <c r="Z24" s="46"/>
      <c r="AA24" s="2"/>
      <c r="AB24" s="2"/>
      <c r="AD24" s="46"/>
      <c r="AE24" s="2"/>
      <c r="AF24" s="2">
        <v>13</v>
      </c>
      <c r="AH24" s="46"/>
      <c r="AI24" s="2"/>
      <c r="AJ24" s="2"/>
      <c r="AL24" s="1">
        <f>Table15[[#This Row],[Column15]]+Table15[[#This Row],[Column19]]+Table15[[#This Row],[Column20]]+Table15[[#This Row],[Column16]]</f>
        <v>0</v>
      </c>
      <c r="AM24" s="2">
        <f>SUM(Table15[[#This Row],[F/T UG Single H 2018/19]]+Table15[[#This Row],[F/T UG Single H 2020/22]]+Table15[[#This Row],[F/T UG Joint H 2018/19]]+Table15[[#This Row],[Column3]])</f>
        <v>0</v>
      </c>
      <c r="AN24" s="2">
        <f>SUM(Table15[[#This Row],[F/T UG Single H 2019/20]]+Table15[[#This Row],[F/T UG Single H 2020/214]]+Table15[[#This Row],[F/T UG Joint H 2019/20]]+Table15[[#This Row],[Column2]])</f>
        <v>13</v>
      </c>
      <c r="AO24" s="38">
        <f>SUM(Table15[[#This Row],[F/T UG Single H 2020/21]]+Table15[[#This Row],[F/T UG Single H 2020/215]]+Table15[[#This Row],[F/T UG Joint H 2020/21]]+Table15[[#This Row],[Column1]])</f>
        <v>0</v>
      </c>
      <c r="AR24" s="46"/>
      <c r="AS24" s="2"/>
      <c r="AT24" s="2"/>
      <c r="AV24" s="46"/>
      <c r="AW24" s="2"/>
      <c r="AX24" s="2"/>
      <c r="AZ24" s="2">
        <f>Table15[[#This Row],[Column17]]+Table15[[#This Row],[Column21]]</f>
        <v>0</v>
      </c>
      <c r="BA24" s="2">
        <f>SUM(Table15[[#This Row],[F/T Taught PG 2018/19]]+Table15[[#This Row],[Column4]])</f>
        <v>0</v>
      </c>
      <c r="BB24" s="2">
        <f>SUM(Table15[[#This Row],[F/T Taught PG 2019/20]]+Table15[[#This Row],[Column6]])</f>
        <v>0</v>
      </c>
      <c r="BC24" s="39">
        <f>SUM(Table15[[#This Row],[F/T Taught PG 2020/21]]+Table15[[#This Row],[Column5]])</f>
        <v>0</v>
      </c>
      <c r="BD24" s="46"/>
      <c r="BE24" s="2"/>
      <c r="BF24" s="2"/>
      <c r="BH24" s="46"/>
      <c r="BI24" s="2"/>
      <c r="BJ24" s="2"/>
      <c r="BL24" s="2">
        <f>Table15[[#This Row],[Column18]]+Table15[[#This Row],[Column22]]</f>
        <v>0</v>
      </c>
      <c r="BM24" s="2">
        <f>SUM(Table15[[#This Row],[F/T PhD 2018/19]]+Table15[[#This Row],[P/T PhD 2018/19]])</f>
        <v>0</v>
      </c>
      <c r="BN24" s="2">
        <f>SUM(Table15[[#This Row],[F/T PhD 2019/20]]+Table15[[#This Row],[P/T PhD 2019/20]])</f>
        <v>0</v>
      </c>
      <c r="BO24" s="39">
        <f>SUM(Table15[[#This Row],[F/T PhD 2020/21]]+Table15[[#This Row],[P/T PhD 2020/21]])</f>
        <v>0</v>
      </c>
      <c r="BP24" s="35">
        <f t="shared" si="13"/>
        <v>0</v>
      </c>
      <c r="BQ24" s="35">
        <f t="shared" si="14"/>
        <v>0</v>
      </c>
      <c r="BR24" s="35">
        <f t="shared" si="15"/>
        <v>0</v>
      </c>
      <c r="BS24" s="21">
        <f t="shared" si="16"/>
        <v>0</v>
      </c>
      <c r="BT24" s="41"/>
    </row>
    <row r="25" spans="1:80" ht="102" x14ac:dyDescent="0.2">
      <c r="A25" s="2" t="s">
        <v>116</v>
      </c>
      <c r="B25" s="1" t="s">
        <v>6</v>
      </c>
      <c r="C25" s="2">
        <v>1</v>
      </c>
      <c r="D25" s="1" t="s">
        <v>117</v>
      </c>
      <c r="E25" s="1" t="s">
        <v>118</v>
      </c>
      <c r="F25" s="1">
        <v>10</v>
      </c>
      <c r="G25" s="1">
        <v>15</v>
      </c>
      <c r="H25" s="5">
        <v>15</v>
      </c>
      <c r="I25" s="2">
        <v>1</v>
      </c>
      <c r="J25" s="41">
        <v>9</v>
      </c>
      <c r="K25" s="1">
        <v>13</v>
      </c>
      <c r="L25" s="1">
        <v>14</v>
      </c>
      <c r="M25" s="64">
        <v>1</v>
      </c>
      <c r="N25" s="46">
        <v>2</v>
      </c>
      <c r="O25" s="1">
        <v>1</v>
      </c>
      <c r="P25" s="1">
        <v>6</v>
      </c>
      <c r="Q25" s="64">
        <v>3</v>
      </c>
      <c r="R25" s="57">
        <f>Table1[[#This Row],[Column13]]+Table1[[#This Row],[Column14]]</f>
        <v>6</v>
      </c>
      <c r="S25" s="57">
        <f>Table1[[#This Row],[F/T Staff 2018/19]]+Table1[[#This Row],[P/T Staff 2018/19]]</f>
        <v>7</v>
      </c>
      <c r="T25" s="57">
        <f>Table1[[#This Row],[F/T Staff 2019/20]]+Table1[[#This Row],[P/T Staff 2019/20]]</f>
        <v>6</v>
      </c>
      <c r="U25" s="63">
        <f>Table1[[#This Row],[F/T Staff 2020/21]]+Table1[[#This Row],[P/T Staff 2020/21]]</f>
        <v>0</v>
      </c>
      <c r="V25" s="46">
        <v>7</v>
      </c>
      <c r="W25" s="1">
        <v>4</v>
      </c>
      <c r="X25" s="1">
        <v>8</v>
      </c>
      <c r="Y25" s="5">
        <v>6</v>
      </c>
      <c r="Z25" s="46"/>
      <c r="AD25" s="46">
        <v>100</v>
      </c>
      <c r="AE25" s="1">
        <v>72</v>
      </c>
      <c r="AF25" s="1">
        <v>92</v>
      </c>
      <c r="AG25" s="5">
        <v>62</v>
      </c>
      <c r="AH25" s="46"/>
      <c r="AL25" s="57">
        <f>Table1[[#This Row],[Column15]]+Table1[[#This Row],[Column19]]+Table1[[#This Row],[Column20]]+Table1[[#This Row],[Column16]]</f>
        <v>0</v>
      </c>
      <c r="AM25" s="57">
        <f>SUM(Table1[[#This Row],[F/T UG Single H 2018/19]]+Table1[[#This Row],[F/T UG Single H 2020/22]]+Table1[[#This Row],[F/T UG Joint H 2018/19]]+Table1[[#This Row],[Column3]])</f>
        <v>0</v>
      </c>
      <c r="AN25" s="57">
        <f>SUM(Table1[[#This Row],[F/T UG Single H 2019/20]]+Table1[[#This Row],[F/T UG Single H 2020/214]]+Table1[[#This Row],[F/T UG Joint H 2019/20]]+Table1[[#This Row],[Column2]])</f>
        <v>0</v>
      </c>
      <c r="AO25" s="38">
        <f>SUM(Table1[[#This Row],[F/T UG Single H 2020/21]]+Table1[[#This Row],[F/T UG Single H 2020/215]]+Table1[[#This Row],[F/T UG Joint H 2020/21]]+Table1[[#This Row],[Column1]])</f>
        <v>0</v>
      </c>
      <c r="AP25" s="5">
        <v>69</v>
      </c>
      <c r="AR25" s="46">
        <v>112</v>
      </c>
      <c r="AS25" s="1">
        <v>113</v>
      </c>
      <c r="AT25" s="1">
        <v>108</v>
      </c>
      <c r="AV25" s="46"/>
      <c r="AZ25" s="37">
        <f>Table1[[#This Row],[Column17]]+Table1[[#This Row],[Column21]]</f>
        <v>37</v>
      </c>
      <c r="BA25" s="57">
        <f>SUM(Table1[[#This Row],[F/T Taught PG 2018/19]]+Table1[[#This Row],[Column4]])</f>
        <v>33</v>
      </c>
      <c r="BB25" s="57">
        <f>SUM(Table1[[#This Row],[F/T Taught PG 2019/20]]+Table1[[#This Row],[Column6]])</f>
        <v>36</v>
      </c>
      <c r="BC25" s="39">
        <f>SUM(Table1[[#This Row],[F/T Taught PG 2020/21]]+Table1[[#This Row],[Column5]])</f>
        <v>57</v>
      </c>
      <c r="BD25" s="46">
        <v>8</v>
      </c>
      <c r="BE25" s="1">
        <v>4</v>
      </c>
      <c r="BF25" s="1">
        <v>5</v>
      </c>
      <c r="BH25" s="46"/>
      <c r="BI25" s="1">
        <v>3</v>
      </c>
      <c r="BJ25" s="1">
        <v>2</v>
      </c>
      <c r="BL25" s="37">
        <f>Table1[[#This Row],[Column18]]+Table1[[#This Row],[Column22]]</f>
        <v>40</v>
      </c>
      <c r="BM25" s="57">
        <f>SUM(Table1[[#This Row],[F/T PhD 2018/19]]+Table1[[#This Row],[P/T PhD 2018/19]])</f>
        <v>30</v>
      </c>
      <c r="BN25" s="57">
        <f>SUM(Table1[[#This Row],[F/T PhD 2019/20]]+Table1[[#This Row],[P/T PhD 2019/20]])</f>
        <v>23</v>
      </c>
      <c r="BO25" s="39">
        <f>SUM(Table1[[#This Row],[F/T PhD 2020/21]]+Table1[[#This Row],[P/T PhD 2020/21]])</f>
        <v>23</v>
      </c>
      <c r="BP25" s="37">
        <f t="shared" ref="BP25:BS26" si="17">AL25+AZ25+BL25</f>
        <v>77</v>
      </c>
      <c r="BQ25" s="37">
        <f t="shared" si="17"/>
        <v>63</v>
      </c>
      <c r="BR25" s="37">
        <f t="shared" si="17"/>
        <v>59</v>
      </c>
      <c r="BS25" s="31">
        <f t="shared" si="17"/>
        <v>80</v>
      </c>
    </row>
    <row r="26" spans="1:80" ht="77.25" thickBot="1" x14ac:dyDescent="0.25">
      <c r="A26" s="44" t="s">
        <v>121</v>
      </c>
      <c r="B26" s="1" t="s">
        <v>6</v>
      </c>
      <c r="C26" s="2">
        <v>1</v>
      </c>
      <c r="D26" s="1" t="s">
        <v>122</v>
      </c>
      <c r="E26" s="1" t="s">
        <v>123</v>
      </c>
      <c r="F26" s="1">
        <v>185</v>
      </c>
      <c r="G26" s="1">
        <v>115</v>
      </c>
      <c r="H26" s="5">
        <v>55</v>
      </c>
      <c r="I26" s="2">
        <v>1</v>
      </c>
      <c r="J26" s="43"/>
      <c r="K26" s="1">
        <v>5</v>
      </c>
      <c r="L26" s="1">
        <v>19</v>
      </c>
      <c r="M26" s="64">
        <v>27</v>
      </c>
      <c r="N26" s="43"/>
      <c r="O26" s="1">
        <v>1</v>
      </c>
      <c r="P26" s="1">
        <v>1</v>
      </c>
      <c r="Q26" s="64"/>
      <c r="R26" s="57"/>
      <c r="S26" s="57">
        <f>Table1[[#This Row],[F/T Staff 2018/19]]+Table1[[#This Row],[P/T Staff 2018/19]]</f>
        <v>2</v>
      </c>
      <c r="T26" s="57">
        <f>Table1[[#This Row],[F/T Staff 2019/20]]+Table1[[#This Row],[P/T Staff 2019/20]]</f>
        <v>7</v>
      </c>
      <c r="U26" s="63">
        <f>Table1[[#This Row],[F/T Staff 2020/21]]+Table1[[#This Row],[P/T Staff 2020/21]]</f>
        <v>3</v>
      </c>
      <c r="V26" s="43"/>
      <c r="W26" s="1">
        <v>28</v>
      </c>
      <c r="X26" s="1">
        <v>1</v>
      </c>
      <c r="Z26" s="43"/>
      <c r="AD26" s="43"/>
      <c r="AE26" s="1">
        <v>156</v>
      </c>
      <c r="AF26" s="1">
        <v>52</v>
      </c>
      <c r="AG26" s="5">
        <v>56</v>
      </c>
      <c r="AH26" s="43"/>
      <c r="AL26" s="57">
        <f>Table1[[#This Row],[Column15]]+Table1[[#This Row],[Column19]]+Table1[[#This Row],[Column20]]+Table1[[#This Row],[Column16]]</f>
        <v>0</v>
      </c>
      <c r="AM26" s="57">
        <f>SUM(Table1[[#This Row],[F/T UG Single H 2018/19]]+Table1[[#This Row],[F/T UG Single H 2020/22]]+Table1[[#This Row],[F/T UG Joint H 2018/19]]+Table1[[#This Row],[Column3]])</f>
        <v>0</v>
      </c>
      <c r="AN26" s="57">
        <f>SUM(Table1[[#This Row],[F/T UG Single H 2019/20]]+Table1[[#This Row],[F/T UG Single H 2020/214]]+Table1[[#This Row],[F/T UG Joint H 2019/20]]+Table1[[#This Row],[Column2]])</f>
        <v>17</v>
      </c>
      <c r="AO26" s="38">
        <f>SUM(Table1[[#This Row],[F/T UG Single H 2020/21]]+Table1[[#This Row],[F/T UG Single H 2020/215]]+Table1[[#This Row],[F/T UG Joint H 2020/21]]+Table1[[#This Row],[Column1]])</f>
        <v>6</v>
      </c>
      <c r="AP26" s="5">
        <v>40</v>
      </c>
      <c r="AR26" s="43"/>
      <c r="AV26" s="43"/>
      <c r="AZ26" s="37">
        <f>Table1[[#This Row],[Column17]]+Table1[[#This Row],[Column21]]</f>
        <v>0</v>
      </c>
      <c r="BA26" s="57">
        <f>SUM(Table1[[#This Row],[F/T Taught PG 2018/19]]+Table1[[#This Row],[Column4]])</f>
        <v>0</v>
      </c>
      <c r="BB26" s="57">
        <f>SUM(Table1[[#This Row],[F/T Taught PG 2019/20]]+Table1[[#This Row],[Column6]])</f>
        <v>0</v>
      </c>
      <c r="BC26" s="39">
        <f>SUM(Table1[[#This Row],[F/T Taught PG 2020/21]]+Table1[[#This Row],[Column5]])</f>
        <v>0</v>
      </c>
      <c r="BD26" s="43"/>
      <c r="BE26" s="1">
        <v>5</v>
      </c>
      <c r="BF26" s="1">
        <v>12</v>
      </c>
      <c r="BG26" s="4">
        <v>39</v>
      </c>
      <c r="BH26" s="43"/>
      <c r="BK26" s="4">
        <v>2</v>
      </c>
      <c r="BL26" s="37">
        <f>Table1[[#This Row],[Column18]]+Table1[[#This Row],[Column22]]</f>
        <v>0</v>
      </c>
      <c r="BM26" s="57">
        <f>SUM(Table1[[#This Row],[F/T PhD 2018/19]]+Table1[[#This Row],[P/T PhD 2018/19]])</f>
        <v>0</v>
      </c>
      <c r="BN26" s="57">
        <f>SUM(Table1[[#This Row],[F/T PhD 2019/20]]+Table1[[#This Row],[P/T PhD 2019/20]])</f>
        <v>1</v>
      </c>
      <c r="BO26" s="39">
        <f>SUM(Table1[[#This Row],[F/T PhD 2020/21]]+Table1[[#This Row],[P/T PhD 2020/21]])</f>
        <v>2</v>
      </c>
      <c r="BP26" s="37">
        <f t="shared" si="17"/>
        <v>0</v>
      </c>
      <c r="BQ26" s="37">
        <f t="shared" si="17"/>
        <v>0</v>
      </c>
      <c r="BR26" s="37">
        <f t="shared" si="17"/>
        <v>18</v>
      </c>
      <c r="BS26" s="31">
        <f t="shared" si="17"/>
        <v>8</v>
      </c>
      <c r="BT26" s="2"/>
    </row>
    <row r="27" spans="1:80" ht="39" thickBot="1" x14ac:dyDescent="0.25">
      <c r="A27" s="45" t="s">
        <v>134</v>
      </c>
      <c r="B27" s="1" t="s">
        <v>6</v>
      </c>
      <c r="C27" s="1">
        <v>1</v>
      </c>
      <c r="D27" s="1" t="s">
        <v>135</v>
      </c>
      <c r="F27" s="1">
        <v>0</v>
      </c>
      <c r="I27" s="1" t="s">
        <v>6</v>
      </c>
      <c r="R27" s="1">
        <f>Table15[[#This Row],[Column13]]+Table15[[#This Row],[Column14]]</f>
        <v>0</v>
      </c>
      <c r="S27" s="1">
        <f>Table15[[#This Row],[F/T Staff 2018/19]]+Table15[[#This Row],[P/T Staff 2018/19]]</f>
        <v>0</v>
      </c>
      <c r="T27" s="1">
        <f>Table15[[#This Row],[F/T Staff 2019/20]]+Table15[[#This Row],[P/T Staff 2019/20]]</f>
        <v>0</v>
      </c>
      <c r="U27" s="31">
        <f>Table15[[#This Row],[F/T Staff 2020/21]]+Table15[[#This Row],[P/T Staff 2020/21]]</f>
        <v>0</v>
      </c>
      <c r="V27" s="46"/>
      <c r="Z27" s="46"/>
      <c r="AD27" s="46"/>
      <c r="AH27" s="46"/>
      <c r="AL27" s="1">
        <f>Table15[[#This Row],[Column15]]+Table15[[#This Row],[Column19]]+Table15[[#This Row],[Column20]]+Table15[[#This Row],[Column16]]</f>
        <v>0</v>
      </c>
      <c r="AM27" s="1">
        <f>SUM(Table15[[#This Row],[F/T UG Single H 2018/19]]+Table15[[#This Row],[F/T UG Single H 2020/22]]+Table15[[#This Row],[F/T UG Joint H 2018/19]]+Table15[[#This Row],[Column3]])</f>
        <v>0</v>
      </c>
      <c r="AN27" s="1">
        <f>SUM(Table15[[#This Row],[F/T UG Single H 2019/20]]+Table15[[#This Row],[F/T UG Single H 2020/214]]+Table15[[#This Row],[F/T UG Joint H 2019/20]]+Table15[[#This Row],[Column2]])</f>
        <v>0</v>
      </c>
      <c r="AO27" s="38">
        <f>SUM(Table15[[#This Row],[F/T UG Single H 2020/21]]+Table15[[#This Row],[F/T UG Single H 2020/215]]+Table15[[#This Row],[F/T UG Joint H 2020/21]]+Table15[[#This Row],[Column1]])</f>
        <v>0</v>
      </c>
      <c r="AR27" s="46"/>
      <c r="AV27" s="46"/>
      <c r="AZ27" s="2">
        <f>Table15[[#This Row],[Column17]]+Table15[[#This Row],[Column21]]</f>
        <v>0</v>
      </c>
      <c r="BA27" s="1">
        <f>SUM(Table15[[#This Row],[F/T Taught PG 2018/19]]+Table15[[#This Row],[Column4]])</f>
        <v>0</v>
      </c>
      <c r="BB27" s="1">
        <f>SUM(Table15[[#This Row],[F/T Taught PG 2019/20]]+Table15[[#This Row],[Column6]])</f>
        <v>0</v>
      </c>
      <c r="BC27" s="39">
        <f>SUM(Table15[[#This Row],[F/T Taught PG 2020/21]]+Table15[[#This Row],[Column5]])</f>
        <v>0</v>
      </c>
      <c r="BD27" s="46"/>
      <c r="BH27" s="46"/>
      <c r="BL27" s="2">
        <f>Table15[[#This Row],[Column18]]+Table15[[#This Row],[Column22]]</f>
        <v>0</v>
      </c>
      <c r="BM27" s="1">
        <f>SUM(Table15[[#This Row],[F/T PhD 2018/19]]+Table15[[#This Row],[P/T PhD 2018/19]])</f>
        <v>0</v>
      </c>
      <c r="BN27" s="1">
        <f>SUM(Table15[[#This Row],[F/T PhD 2019/20]]+Table15[[#This Row],[P/T PhD 2019/20]])</f>
        <v>0</v>
      </c>
      <c r="BO27" s="39">
        <f>SUM(Table15[[#This Row],[F/T PhD 2020/21]]+Table15[[#This Row],[P/T PhD 2020/21]])</f>
        <v>0</v>
      </c>
      <c r="BP27" s="35">
        <f t="shared" si="13"/>
        <v>0</v>
      </c>
      <c r="BQ27" s="35">
        <f t="shared" si="14"/>
        <v>0</v>
      </c>
      <c r="BR27" s="35">
        <f t="shared" si="15"/>
        <v>0</v>
      </c>
      <c r="BS27" s="21">
        <f t="shared" si="16"/>
        <v>0</v>
      </c>
    </row>
    <row r="28" spans="1:80" s="108" customFormat="1" ht="39" thickBot="1" x14ac:dyDescent="0.25">
      <c r="A28" s="107" t="s">
        <v>139</v>
      </c>
      <c r="B28" s="108" t="s">
        <v>6</v>
      </c>
      <c r="C28" s="108">
        <v>1</v>
      </c>
      <c r="D28" s="108" t="s">
        <v>135</v>
      </c>
      <c r="F28" s="108">
        <v>0</v>
      </c>
      <c r="H28" s="89"/>
      <c r="I28" s="108" t="s">
        <v>6</v>
      </c>
      <c r="J28" s="109"/>
      <c r="M28" s="90"/>
      <c r="N28" s="110">
        <v>0</v>
      </c>
      <c r="Q28" s="90"/>
      <c r="R28" s="108">
        <f>Table15[[#This Row],[Column13]]+Table15[[#This Row],[Column14]]</f>
        <v>0</v>
      </c>
      <c r="S28" s="108">
        <f>Table15[[#This Row],[F/T Staff 2018/19]]+Table15[[#This Row],[P/T Staff 2018/19]]</f>
        <v>0</v>
      </c>
      <c r="T28" s="108">
        <f>Table15[[#This Row],[F/T Staff 2019/20]]+Table15[[#This Row],[P/T Staff 2019/20]]</f>
        <v>0</v>
      </c>
      <c r="U28" s="111">
        <f>Table15[[#This Row],[F/T Staff 2020/21]]+Table15[[#This Row],[P/T Staff 2020/21]]</f>
        <v>0</v>
      </c>
      <c r="V28" s="109"/>
      <c r="Y28" s="89"/>
      <c r="Z28" s="109"/>
      <c r="AC28" s="89"/>
      <c r="AD28" s="109"/>
      <c r="AG28" s="89"/>
      <c r="AH28" s="109">
        <v>0</v>
      </c>
      <c r="AK28" s="89"/>
      <c r="AL28" s="108">
        <f>Table15[[#This Row],[Column15]]+Table15[[#This Row],[Column19]]+Table15[[#This Row],[Column20]]+Table15[[#This Row],[Column16]]</f>
        <v>0</v>
      </c>
      <c r="AM28" s="108">
        <f>SUM(Table15[[#This Row],[F/T UG Single H 2018/19]]+Table15[[#This Row],[F/T UG Single H 2020/22]]+Table15[[#This Row],[F/T UG Joint H 2018/19]]+Table15[[#This Row],[Column3]])</f>
        <v>0</v>
      </c>
      <c r="AN28" s="108">
        <f>SUM(Table15[[#This Row],[F/T UG Single H 2019/20]]+Table15[[#This Row],[F/T UG Single H 2020/214]]+Table15[[#This Row],[F/T UG Joint H 2019/20]]+Table15[[#This Row],[Column2]])</f>
        <v>0</v>
      </c>
      <c r="AO28" s="112">
        <f>SUM(Table15[[#This Row],[F/T UG Single H 2020/21]]+Table15[[#This Row],[F/T UG Single H 2020/215]]+Table15[[#This Row],[F/T UG Joint H 2020/21]]+Table15[[#This Row],[Column1]])</f>
        <v>0</v>
      </c>
      <c r="AP28" s="89"/>
      <c r="AQ28" s="89"/>
      <c r="AR28" s="109"/>
      <c r="AU28" s="94"/>
      <c r="AV28" s="109"/>
      <c r="AY28" s="94"/>
      <c r="AZ28" s="88">
        <f>Table15[[#This Row],[Column17]]+Table15[[#This Row],[Column21]]</f>
        <v>0</v>
      </c>
      <c r="BA28" s="108">
        <f>SUM(Table15[[#This Row],[F/T Taught PG 2018/19]]+Table15[[#This Row],[Column4]])</f>
        <v>0</v>
      </c>
      <c r="BB28" s="108">
        <f>SUM(Table15[[#This Row],[F/T Taught PG 2019/20]]+Table15[[#This Row],[Column6]])</f>
        <v>0</v>
      </c>
      <c r="BC28" s="113">
        <f>SUM(Table15[[#This Row],[F/T Taught PG 2020/21]]+Table15[[#This Row],[Column5]])</f>
        <v>0</v>
      </c>
      <c r="BD28" s="109"/>
      <c r="BG28" s="94"/>
      <c r="BH28" s="109"/>
      <c r="BK28" s="94"/>
      <c r="BL28" s="88">
        <f>Table15[[#This Row],[Column18]]+Table15[[#This Row],[Column22]]</f>
        <v>0</v>
      </c>
      <c r="BM28" s="108">
        <f>SUM(Table15[[#This Row],[F/T PhD 2018/19]]+Table15[[#This Row],[P/T PhD 2018/19]])</f>
        <v>0</v>
      </c>
      <c r="BN28" s="108">
        <f>SUM(Table15[[#This Row],[F/T PhD 2019/20]]+Table15[[#This Row],[P/T PhD 2019/20]])</f>
        <v>0</v>
      </c>
      <c r="BO28" s="113">
        <f>SUM(Table15[[#This Row],[F/T PhD 2020/21]]+Table15[[#This Row],[P/T PhD 2020/21]])</f>
        <v>0</v>
      </c>
      <c r="BP28" s="140">
        <f t="shared" si="13"/>
        <v>0</v>
      </c>
      <c r="BQ28" s="140">
        <f t="shared" si="14"/>
        <v>0</v>
      </c>
      <c r="BR28" s="140">
        <f t="shared" si="15"/>
        <v>0</v>
      </c>
      <c r="BS28" s="141">
        <f t="shared" si="16"/>
        <v>0</v>
      </c>
    </row>
    <row r="29" spans="1:80" s="115" customFormat="1" ht="65.25" thickTop="1" thickBot="1" x14ac:dyDescent="0.25">
      <c r="A29" s="114" t="s">
        <v>86</v>
      </c>
      <c r="B29" s="115" t="s">
        <v>6</v>
      </c>
      <c r="C29" s="115" t="s">
        <v>6</v>
      </c>
      <c r="D29" s="115" t="s">
        <v>87</v>
      </c>
      <c r="E29" s="115" t="s">
        <v>88</v>
      </c>
      <c r="F29" s="115">
        <v>0</v>
      </c>
      <c r="H29" s="116"/>
      <c r="I29" s="115">
        <v>1</v>
      </c>
      <c r="J29" s="117">
        <v>3</v>
      </c>
      <c r="K29" s="115">
        <v>5</v>
      </c>
      <c r="L29" s="115">
        <v>5</v>
      </c>
      <c r="M29" s="118">
        <v>4</v>
      </c>
      <c r="N29" s="117">
        <v>1</v>
      </c>
      <c r="P29" s="115">
        <v>1</v>
      </c>
      <c r="Q29" s="118">
        <v>3</v>
      </c>
      <c r="R29" s="115">
        <f>Table15[[#This Row],[Column13]]+Table15[[#This Row],[Column14]]</f>
        <v>4</v>
      </c>
      <c r="S29" s="115">
        <f>Table15[[#This Row],[F/T Staff 2018/19]]+Table15[[#This Row],[P/T Staff 2018/19]]</f>
        <v>5</v>
      </c>
      <c r="T29" s="115">
        <f>Table15[[#This Row],[F/T Staff 2019/20]]+Table15[[#This Row],[P/T Staff 2019/20]]</f>
        <v>6</v>
      </c>
      <c r="U29" s="119">
        <f>Table15[[#This Row],[F/T Staff 2020/21]]+Table15[[#This Row],[P/T Staff 2020/21]]</f>
        <v>7</v>
      </c>
      <c r="V29" s="117"/>
      <c r="Y29" s="116"/>
      <c r="Z29" s="117"/>
      <c r="AC29" s="116"/>
      <c r="AD29" s="117">
        <v>58</v>
      </c>
      <c r="AE29" s="115">
        <v>54</v>
      </c>
      <c r="AF29" s="115">
        <v>60</v>
      </c>
      <c r="AG29" s="116">
        <v>64</v>
      </c>
      <c r="AH29" s="117"/>
      <c r="AK29" s="116"/>
      <c r="AL29" s="115">
        <f>Table15[[#This Row],[Column15]]+Table15[[#This Row],[Column19]]+Table15[[#This Row],[Column20]]+Table15[[#This Row],[Column16]]</f>
        <v>58</v>
      </c>
      <c r="AM29" s="115">
        <f>SUM(Table15[[#This Row],[F/T UG Single H 2018/19]]+Table15[[#This Row],[F/T UG Single H 2020/22]]+Table15[[#This Row],[F/T UG Joint H 2018/19]]+Table15[[#This Row],[Column3]])</f>
        <v>54</v>
      </c>
      <c r="AN29" s="115">
        <f>SUM(Table15[[#This Row],[F/T UG Single H 2019/20]]+Table15[[#This Row],[F/T UG Single H 2020/214]]+Table15[[#This Row],[F/T UG Joint H 2019/20]]+Table15[[#This Row],[Column2]])</f>
        <v>60</v>
      </c>
      <c r="AO29" s="120">
        <f>SUM(Table15[[#This Row],[F/T UG Single H 2020/21]]+Table15[[#This Row],[F/T UG Single H 2020/215]]+Table15[[#This Row],[F/T UG Joint H 2020/21]]+Table15[[#This Row],[Column1]])</f>
        <v>64</v>
      </c>
      <c r="AP29" s="116">
        <v>40</v>
      </c>
      <c r="AQ29" s="116">
        <v>24</v>
      </c>
      <c r="AR29" s="117"/>
      <c r="AU29" s="121">
        <v>15</v>
      </c>
      <c r="AV29" s="117"/>
      <c r="AX29" s="115">
        <v>1</v>
      </c>
      <c r="AY29" s="121"/>
      <c r="AZ29" s="122">
        <f>Table15[[#This Row],[Column17]]+Table15[[#This Row],[Column21]]</f>
        <v>0</v>
      </c>
      <c r="BA29" s="115">
        <f>SUM(Table15[[#This Row],[F/T Taught PG 2018/19]]+Table15[[#This Row],[Column4]])</f>
        <v>0</v>
      </c>
      <c r="BB29" s="115">
        <f>SUM(Table15[[#This Row],[F/T Taught PG 2019/20]]+Table15[[#This Row],[Column6]])</f>
        <v>1</v>
      </c>
      <c r="BC29" s="123">
        <f>SUM(Table15[[#This Row],[F/T Taught PG 2020/21]]+Table15[[#This Row],[Column5]])</f>
        <v>15</v>
      </c>
      <c r="BD29" s="117">
        <v>2</v>
      </c>
      <c r="BE29" s="115">
        <v>6</v>
      </c>
      <c r="BG29" s="121">
        <v>4</v>
      </c>
      <c r="BH29" s="117"/>
      <c r="BJ29" s="115">
        <v>1</v>
      </c>
      <c r="BK29" s="121"/>
      <c r="BL29" s="122">
        <f>Table15[[#This Row],[Column18]]+Table15[[#This Row],[Column22]]</f>
        <v>2</v>
      </c>
      <c r="BM29" s="115">
        <f>SUM(Table15[[#This Row],[F/T PhD 2018/19]]+Table15[[#This Row],[P/T PhD 2018/19]])</f>
        <v>6</v>
      </c>
      <c r="BN29" s="115">
        <f>SUM(Table15[[#This Row],[F/T PhD 2019/20]]+Table15[[#This Row],[P/T PhD 2019/20]])</f>
        <v>1</v>
      </c>
      <c r="BO29" s="123">
        <f>SUM(Table15[[#This Row],[F/T PhD 2020/21]]+Table15[[#This Row],[P/T PhD 2020/21]])</f>
        <v>4</v>
      </c>
      <c r="BP29" s="142">
        <f t="shared" si="13"/>
        <v>83</v>
      </c>
      <c r="BQ29" s="142">
        <f t="shared" si="14"/>
        <v>125</v>
      </c>
      <c r="BR29" s="142">
        <f t="shared" si="15"/>
        <v>155</v>
      </c>
      <c r="BS29" s="143">
        <f t="shared" si="16"/>
        <v>155</v>
      </c>
      <c r="BT29" s="124"/>
    </row>
    <row r="30" spans="1:80" ht="153.75" thickBot="1" x14ac:dyDescent="0.25">
      <c r="A30" s="47" t="s">
        <v>144</v>
      </c>
      <c r="B30" s="1" t="s">
        <v>6</v>
      </c>
      <c r="C30" s="1" t="s">
        <v>6</v>
      </c>
      <c r="D30" s="1" t="s">
        <v>145</v>
      </c>
      <c r="F30" s="1">
        <v>25</v>
      </c>
      <c r="G30" s="1">
        <v>30</v>
      </c>
      <c r="I30" s="1">
        <v>1</v>
      </c>
      <c r="J30" s="46">
        <v>4</v>
      </c>
      <c r="K30" s="1">
        <v>5</v>
      </c>
      <c r="L30" s="1">
        <v>6</v>
      </c>
      <c r="M30" s="3">
        <v>6</v>
      </c>
      <c r="N30" s="52">
        <v>3</v>
      </c>
      <c r="O30" s="1">
        <v>2</v>
      </c>
      <c r="P30" s="1">
        <v>3</v>
      </c>
      <c r="Q30" s="3">
        <v>3</v>
      </c>
      <c r="R30" s="1">
        <f>Table15[[#This Row],[Column13]]+Table15[[#This Row],[Column14]]</f>
        <v>7</v>
      </c>
      <c r="S30" s="1">
        <f>Table15[[#This Row],[F/T Staff 2018/19]]+Table15[[#This Row],[P/T Staff 2018/19]]</f>
        <v>7</v>
      </c>
      <c r="T30" s="1">
        <f>Table15[[#This Row],[F/T Staff 2019/20]]+Table15[[#This Row],[P/T Staff 2019/20]]</f>
        <v>9</v>
      </c>
      <c r="U30" s="31">
        <f>Table15[[#This Row],[F/T Staff 2020/21]]+Table15[[#This Row],[P/T Staff 2020/21]]</f>
        <v>9</v>
      </c>
      <c r="V30" s="46"/>
      <c r="Z30" s="46"/>
      <c r="AD30" s="46">
        <v>49</v>
      </c>
      <c r="AE30" s="1">
        <v>59</v>
      </c>
      <c r="AF30" s="1">
        <v>62</v>
      </c>
      <c r="AG30" s="5">
        <v>60</v>
      </c>
      <c r="AH30" s="46"/>
      <c r="AL30" s="1">
        <f>Table15[[#This Row],[Column15]]+Table15[[#This Row],[Column19]]+Table15[[#This Row],[Column20]]+Table15[[#This Row],[Column16]]</f>
        <v>49</v>
      </c>
      <c r="AM30" s="1">
        <f>SUM(Table15[[#This Row],[F/T UG Single H 2018/19]]+Table15[[#This Row],[F/T UG Single H 2020/22]]+Table15[[#This Row],[F/T UG Joint H 2018/19]]+Table15[[#This Row],[Column3]])</f>
        <v>59</v>
      </c>
      <c r="AN30" s="1">
        <f>SUM(Table15[[#This Row],[F/T UG Single H 2019/20]]+Table15[[#This Row],[F/T UG Single H 2020/214]]+Table15[[#This Row],[F/T UG Joint H 2019/20]]+Table15[[#This Row],[Column2]])</f>
        <v>62</v>
      </c>
      <c r="AO30" s="38">
        <f>SUM(Table15[[#This Row],[F/T UG Single H 2020/21]]+Table15[[#This Row],[F/T UG Single H 2020/215]]+Table15[[#This Row],[F/T UG Joint H 2020/21]]+Table15[[#This Row],[Column1]])</f>
        <v>60</v>
      </c>
      <c r="AP30" s="5">
        <v>20</v>
      </c>
      <c r="AR30" s="46">
        <v>36</v>
      </c>
      <c r="AS30" s="1">
        <v>32</v>
      </c>
      <c r="AT30" s="1">
        <v>49</v>
      </c>
      <c r="AU30" s="4">
        <v>19</v>
      </c>
      <c r="AV30" s="46"/>
      <c r="AZ30" s="2">
        <f>Table15[[#This Row],[Column17]]+Table15[[#This Row],[Column21]]</f>
        <v>36</v>
      </c>
      <c r="BA30" s="1">
        <f>SUM(Table15[[#This Row],[F/T Taught PG 2018/19]]+Table15[[#This Row],[Column4]])</f>
        <v>32</v>
      </c>
      <c r="BB30" s="1">
        <f>SUM(Table15[[#This Row],[F/T Taught PG 2019/20]]+Table15[[#This Row],[Column6]])</f>
        <v>49</v>
      </c>
      <c r="BC30" s="39">
        <f>SUM(Table15[[#This Row],[F/T Taught PG 2020/21]]+Table15[[#This Row],[Column5]])</f>
        <v>19</v>
      </c>
      <c r="BD30" s="46">
        <v>2</v>
      </c>
      <c r="BE30" s="1">
        <v>2</v>
      </c>
      <c r="BF30" s="1">
        <v>3</v>
      </c>
      <c r="BG30" s="4">
        <v>3</v>
      </c>
      <c r="BJ30" s="1">
        <v>1</v>
      </c>
      <c r="BK30" s="4">
        <v>1</v>
      </c>
      <c r="BL30" s="2">
        <f>Table15[[#This Row],[Column18]]+Table15[[#This Row],[Column22]]</f>
        <v>2</v>
      </c>
      <c r="BM30" s="1">
        <f>SUM(Table15[[#This Row],[F/T PhD 2018/19]]+Table15[[#This Row],[P/T PhD 2018/19]])</f>
        <v>2</v>
      </c>
      <c r="BN30" s="1">
        <f>SUM(Table15[[#This Row],[F/T PhD 2019/20]]+Table15[[#This Row],[P/T PhD 2019/20]])</f>
        <v>4</v>
      </c>
      <c r="BO30" s="39">
        <f>SUM(Table15[[#This Row],[F/T PhD 2020/21]]+Table15[[#This Row],[P/T PhD 2020/21]])</f>
        <v>4</v>
      </c>
      <c r="BP30" s="35">
        <f t="shared" si="13"/>
        <v>83</v>
      </c>
      <c r="BQ30" s="35">
        <f t="shared" si="14"/>
        <v>105</v>
      </c>
      <c r="BR30" s="35">
        <f t="shared" si="15"/>
        <v>107</v>
      </c>
      <c r="BS30" s="21">
        <f t="shared" si="16"/>
        <v>146</v>
      </c>
    </row>
    <row r="31" spans="1:80" ht="64.5" thickBot="1" x14ac:dyDescent="0.25">
      <c r="A31" s="44" t="s">
        <v>124</v>
      </c>
      <c r="B31" s="1" t="s">
        <v>6</v>
      </c>
      <c r="C31" s="1" t="s">
        <v>6</v>
      </c>
      <c r="D31" s="1" t="s">
        <v>125</v>
      </c>
      <c r="E31" s="1" t="s">
        <v>151</v>
      </c>
      <c r="F31" s="1">
        <v>90</v>
      </c>
      <c r="G31" s="1">
        <v>80</v>
      </c>
      <c r="I31" s="1">
        <v>1</v>
      </c>
      <c r="J31" s="41">
        <v>10</v>
      </c>
      <c r="L31" s="1">
        <v>10</v>
      </c>
      <c r="M31" s="3">
        <v>10</v>
      </c>
      <c r="N31" s="46"/>
      <c r="P31" s="1">
        <v>2</v>
      </c>
      <c r="Q31" s="3">
        <v>1</v>
      </c>
      <c r="R31" s="1">
        <f>Table15[[#This Row],[Column13]]+Table15[[#This Row],[Column14]]</f>
        <v>10</v>
      </c>
      <c r="S31" s="1">
        <f>Table15[[#This Row],[F/T Staff 2018/19]]+Table15[[#This Row],[P/T Staff 2018/19]]</f>
        <v>0</v>
      </c>
      <c r="T31" s="1">
        <f>Table15[[#This Row],[F/T Staff 2019/20]]+Table15[[#This Row],[P/T Staff 2019/20]]</f>
        <v>12</v>
      </c>
      <c r="U31" s="31">
        <f>Table15[[#This Row],[F/T Staff 2020/21]]+Table15[[#This Row],[P/T Staff 2020/21]]</f>
        <v>11</v>
      </c>
      <c r="V31" s="46">
        <v>51</v>
      </c>
      <c r="X31" s="1">
        <v>60</v>
      </c>
      <c r="Y31" s="5">
        <v>48</v>
      </c>
      <c r="Z31" s="46"/>
      <c r="AD31" s="46"/>
      <c r="AH31" s="46"/>
      <c r="AL31" s="1">
        <f>Table15[[#This Row],[Column15]]+Table15[[#This Row],[Column19]]+Table15[[#This Row],[Column20]]+Table15[[#This Row],[Column16]]</f>
        <v>51</v>
      </c>
      <c r="AM31" s="1">
        <f>SUM(Table15[[#This Row],[F/T UG Single H 2018/19]]+Table15[[#This Row],[F/T UG Single H 2020/22]]+Table15[[#This Row],[F/T UG Joint H 2018/19]]+Table15[[#This Row],[Column3]])</f>
        <v>0</v>
      </c>
      <c r="AN31" s="1">
        <f>SUM(Table15[[#This Row],[F/T UG Single H 2019/20]]+Table15[[#This Row],[F/T UG Single H 2020/214]]+Table15[[#This Row],[F/T UG Joint H 2019/20]]+Table15[[#This Row],[Column2]])</f>
        <v>60</v>
      </c>
      <c r="AO31" s="38">
        <f>SUM(Table15[[#This Row],[F/T UG Single H 2020/21]]+Table15[[#This Row],[F/T UG Single H 2020/215]]+Table15[[#This Row],[F/T UG Joint H 2020/21]]+Table15[[#This Row],[Column1]])</f>
        <v>48</v>
      </c>
      <c r="AR31" s="46">
        <v>23</v>
      </c>
      <c r="AT31" s="1">
        <v>15</v>
      </c>
      <c r="AU31" s="4">
        <v>11</v>
      </c>
      <c r="AV31" s="46"/>
      <c r="AZ31" s="2">
        <f>Table15[[#This Row],[Column17]]+Table15[[#This Row],[Column21]]</f>
        <v>23</v>
      </c>
      <c r="BA31" s="1">
        <f>SUM(Table15[[#This Row],[F/T Taught PG 2018/19]]+Table15[[#This Row],[Column4]])</f>
        <v>0</v>
      </c>
      <c r="BB31" s="1">
        <f>SUM(Table15[[#This Row],[F/T Taught PG 2019/20]]+Table15[[#This Row],[Column6]])</f>
        <v>15</v>
      </c>
      <c r="BC31" s="39">
        <f>SUM(Table15[[#This Row],[F/T Taught PG 2020/21]]+Table15[[#This Row],[Column5]])</f>
        <v>11</v>
      </c>
      <c r="BD31" s="46">
        <v>20</v>
      </c>
      <c r="BF31" s="1">
        <v>25</v>
      </c>
      <c r="BG31" s="4">
        <v>32</v>
      </c>
      <c r="BH31" s="46"/>
      <c r="BL31" s="2">
        <f>Table15[[#This Row],[Column18]]+Table15[[#This Row],[Column22]]</f>
        <v>20</v>
      </c>
      <c r="BM31" s="1">
        <f>SUM(Table15[[#This Row],[F/T PhD 2018/19]]+Table15[[#This Row],[P/T PhD 2018/19]])</f>
        <v>0</v>
      </c>
      <c r="BN31" s="1">
        <f>SUM(Table15[[#This Row],[F/T PhD 2019/20]]+Table15[[#This Row],[P/T PhD 2019/20]])</f>
        <v>25</v>
      </c>
      <c r="BO31" s="39">
        <f>SUM(Table15[[#This Row],[F/T PhD 2020/21]]+Table15[[#This Row],[P/T PhD 2020/21]])</f>
        <v>32</v>
      </c>
      <c r="BP31" s="35">
        <f t="shared" si="13"/>
        <v>91</v>
      </c>
      <c r="BQ31" s="35">
        <f t="shared" si="14"/>
        <v>111</v>
      </c>
      <c r="BR31" s="35">
        <f t="shared" si="15"/>
        <v>111</v>
      </c>
      <c r="BS31" s="21">
        <f t="shared" si="16"/>
        <v>159</v>
      </c>
    </row>
    <row r="32" spans="1:80" ht="13.5" thickBot="1" x14ac:dyDescent="0.25">
      <c r="A32" s="47" t="s">
        <v>69</v>
      </c>
      <c r="B32" s="1" t="s">
        <v>6</v>
      </c>
      <c r="C32" s="1" t="s">
        <v>6</v>
      </c>
      <c r="D32" s="1" t="s">
        <v>70</v>
      </c>
      <c r="F32" s="1">
        <v>0</v>
      </c>
      <c r="I32" s="1">
        <v>1</v>
      </c>
      <c r="J32" s="41">
        <v>8</v>
      </c>
      <c r="K32" s="1">
        <v>6</v>
      </c>
      <c r="M32" s="3">
        <v>8</v>
      </c>
      <c r="N32" s="46"/>
      <c r="O32" s="1">
        <v>2</v>
      </c>
      <c r="R32" s="1">
        <f>Table15[[#This Row],[Column13]]+Table15[[#This Row],[Column14]]</f>
        <v>8</v>
      </c>
      <c r="S32" s="1">
        <f>Table15[[#This Row],[F/T Staff 2018/19]]+Table15[[#This Row],[P/T Staff 2018/19]]</f>
        <v>8</v>
      </c>
      <c r="T32" s="1">
        <f>Table15[[#This Row],[F/T Staff 2019/20]]+Table15[[#This Row],[P/T Staff 2019/20]]</f>
        <v>0</v>
      </c>
      <c r="U32" s="31">
        <f>Table15[[#This Row],[F/T Staff 2020/21]]+Table15[[#This Row],[P/T Staff 2020/21]]</f>
        <v>8</v>
      </c>
      <c r="V32" s="46">
        <v>33</v>
      </c>
      <c r="W32" s="1">
        <v>33</v>
      </c>
      <c r="X32" s="1">
        <v>35</v>
      </c>
      <c r="Y32" s="5">
        <v>42</v>
      </c>
      <c r="Z32" s="46"/>
      <c r="AD32" s="46"/>
      <c r="AF32" s="1">
        <v>1</v>
      </c>
      <c r="AH32" s="46"/>
      <c r="AL32" s="1">
        <f>Table15[[#This Row],[Column15]]+Table15[[#This Row],[Column19]]+Table15[[#This Row],[Column20]]+Table15[[#This Row],[Column16]]</f>
        <v>33</v>
      </c>
      <c r="AM32" s="1">
        <f>SUM(Table15[[#This Row],[F/T UG Single H 2018/19]]+Table15[[#This Row],[F/T UG Single H 2020/22]]+Table15[[#This Row],[F/T UG Joint H 2018/19]]+Table15[[#This Row],[Column3]])</f>
        <v>33</v>
      </c>
      <c r="AN32" s="1">
        <f>SUM(Table15[[#This Row],[F/T UG Single H 2019/20]]+Table15[[#This Row],[F/T UG Single H 2020/214]]+Table15[[#This Row],[F/T UG Joint H 2019/20]]+Table15[[#This Row],[Column2]])</f>
        <v>36</v>
      </c>
      <c r="AO32" s="38">
        <f>SUM(Table15[[#This Row],[F/T UG Single H 2020/21]]+Table15[[#This Row],[F/T UG Single H 2020/215]]+Table15[[#This Row],[F/T UG Joint H 2020/21]]+Table15[[#This Row],[Column1]])</f>
        <v>42</v>
      </c>
      <c r="AR32" s="46">
        <v>6</v>
      </c>
      <c r="AS32" s="1">
        <v>6</v>
      </c>
      <c r="AT32" s="1">
        <v>8</v>
      </c>
      <c r="AU32" s="4">
        <v>3</v>
      </c>
      <c r="AV32" s="46"/>
      <c r="AZ32" s="2">
        <f>Table15[[#This Row],[Column17]]+Table15[[#This Row],[Column21]]</f>
        <v>6</v>
      </c>
      <c r="BA32" s="1">
        <f>SUM(Table15[[#This Row],[F/T Taught PG 2018/19]]+Table15[[#This Row],[Column4]])</f>
        <v>6</v>
      </c>
      <c r="BB32" s="1">
        <f>SUM(Table15[[#This Row],[F/T Taught PG 2019/20]]+Table15[[#This Row],[Column6]])</f>
        <v>8</v>
      </c>
      <c r="BC32" s="39">
        <f>SUM(Table15[[#This Row],[F/T Taught PG 2020/21]]+Table15[[#This Row],[Column5]])</f>
        <v>3</v>
      </c>
      <c r="BD32" s="46">
        <v>12</v>
      </c>
      <c r="BE32" s="1">
        <v>40</v>
      </c>
      <c r="BF32" s="1">
        <v>29</v>
      </c>
      <c r="BG32" s="4">
        <v>28</v>
      </c>
      <c r="BH32" s="46"/>
      <c r="BL32" s="2">
        <f>Table15[[#This Row],[Column18]]+Table15[[#This Row],[Column22]]</f>
        <v>12</v>
      </c>
      <c r="BM32" s="1">
        <f>SUM(Table15[[#This Row],[F/T PhD 2018/19]]+Table15[[#This Row],[P/T PhD 2018/19]])</f>
        <v>40</v>
      </c>
      <c r="BN32" s="1">
        <f>SUM(Table15[[#This Row],[F/T PhD 2019/20]]+Table15[[#This Row],[P/T PhD 2019/20]])</f>
        <v>29</v>
      </c>
      <c r="BO32" s="39">
        <f>SUM(Table15[[#This Row],[F/T PhD 2020/21]]+Table15[[#This Row],[P/T PhD 2020/21]])</f>
        <v>28</v>
      </c>
      <c r="BP32" s="35">
        <f t="shared" si="13"/>
        <v>73</v>
      </c>
      <c r="BQ32" s="35">
        <f t="shared" si="14"/>
        <v>85</v>
      </c>
      <c r="BR32" s="35">
        <f t="shared" si="15"/>
        <v>125</v>
      </c>
      <c r="BS32" s="21">
        <f t="shared" si="16"/>
        <v>160</v>
      </c>
      <c r="BU32" s="51"/>
      <c r="BV32" s="51"/>
      <c r="BW32" s="51"/>
      <c r="BX32" s="51"/>
      <c r="BY32" s="51"/>
      <c r="BZ32" s="51"/>
      <c r="CA32" s="51"/>
      <c r="CB32" s="51"/>
    </row>
    <row r="33" spans="1:79" ht="115.5" thickBot="1" x14ac:dyDescent="0.25">
      <c r="A33" s="45" t="s">
        <v>76</v>
      </c>
      <c r="B33" s="1" t="s">
        <v>6</v>
      </c>
      <c r="C33" s="1" t="s">
        <v>6</v>
      </c>
      <c r="D33" s="1" t="s">
        <v>75</v>
      </c>
      <c r="F33" s="1">
        <v>15</v>
      </c>
      <c r="G33" s="1">
        <v>15</v>
      </c>
      <c r="I33" s="1">
        <v>1</v>
      </c>
      <c r="J33" s="41">
        <v>1</v>
      </c>
      <c r="M33" s="3">
        <v>2</v>
      </c>
      <c r="N33" s="46">
        <v>3</v>
      </c>
      <c r="Q33" s="3">
        <v>3</v>
      </c>
      <c r="R33" s="1">
        <f>Table15[[#This Row],[Column13]]+Table15[[#This Row],[Column14]]</f>
        <v>4</v>
      </c>
      <c r="S33" s="1">
        <f>Table15[[#This Row],[F/T Staff 2018/19]]+Table15[[#This Row],[P/T Staff 2018/19]]</f>
        <v>0</v>
      </c>
      <c r="T33" s="1">
        <f>Table15[[#This Row],[F/T Staff 2019/20]]+Table15[[#This Row],[P/T Staff 2019/20]]</f>
        <v>0</v>
      </c>
      <c r="U33" s="31">
        <f>Table15[[#This Row],[F/T Staff 2020/21]]+Table15[[#This Row],[P/T Staff 2020/21]]</f>
        <v>5</v>
      </c>
      <c r="V33" s="46"/>
      <c r="Z33" s="46"/>
      <c r="AD33" s="46">
        <v>42</v>
      </c>
      <c r="AG33" s="5">
        <v>30</v>
      </c>
      <c r="AH33" s="46"/>
      <c r="AL33" s="1">
        <f>Table15[[#This Row],[Column15]]+Table15[[#This Row],[Column19]]+Table15[[#This Row],[Column20]]+Table15[[#This Row],[Column16]]</f>
        <v>42</v>
      </c>
      <c r="AM33" s="1">
        <f>SUM(Table15[[#This Row],[F/T UG Single H 2018/19]]+Table15[[#This Row],[F/T UG Single H 2020/22]]+Table15[[#This Row],[F/T UG Joint H 2018/19]]+Table15[[#This Row],[Column3]])</f>
        <v>0</v>
      </c>
      <c r="AN33" s="1">
        <f>SUM(Table15[[#This Row],[F/T UG Single H 2019/20]]+Table15[[#This Row],[F/T UG Single H 2020/214]]+Table15[[#This Row],[F/T UG Joint H 2019/20]]+Table15[[#This Row],[Column2]])</f>
        <v>0</v>
      </c>
      <c r="AO33" s="38">
        <f>SUM(Table15[[#This Row],[F/T UG Single H 2020/21]]+Table15[[#This Row],[F/T UG Single H 2020/215]]+Table15[[#This Row],[F/T UG Joint H 2020/21]]+Table15[[#This Row],[Column1]])</f>
        <v>30</v>
      </c>
      <c r="AP33" s="5">
        <v>12</v>
      </c>
      <c r="AR33" s="46"/>
      <c r="AV33" s="46"/>
      <c r="AZ33" s="2">
        <f>Table15[[#This Row],[Column17]]+Table15[[#This Row],[Column21]]</f>
        <v>0</v>
      </c>
      <c r="BA33" s="1">
        <f>SUM(Table15[[#This Row],[F/T Taught PG 2018/19]]+Table15[[#This Row],[Column4]])</f>
        <v>0</v>
      </c>
      <c r="BB33" s="1">
        <f>SUM(Table15[[#This Row],[F/T Taught PG 2019/20]]+Table15[[#This Row],[Column6]])</f>
        <v>0</v>
      </c>
      <c r="BC33" s="39">
        <f>SUM(Table15[[#This Row],[F/T Taught PG 2020/21]]+Table15[[#This Row],[Column5]])</f>
        <v>0</v>
      </c>
      <c r="BD33" s="46"/>
      <c r="BH33" s="46"/>
      <c r="BL33" s="2">
        <f>Table15[[#This Row],[Column18]]+Table15[[#This Row],[Column22]]</f>
        <v>0</v>
      </c>
      <c r="BM33" s="1">
        <f>SUM(Table15[[#This Row],[F/T PhD 2018/19]]+Table15[[#This Row],[P/T PhD 2018/19]])</f>
        <v>0</v>
      </c>
      <c r="BN33" s="1">
        <f>SUM(Table15[[#This Row],[F/T PhD 2019/20]]+Table15[[#This Row],[P/T PhD 2019/20]])</f>
        <v>0</v>
      </c>
      <c r="BO33" s="39">
        <f>SUM(Table15[[#This Row],[F/T PhD 2020/21]]+Table15[[#This Row],[P/T PhD 2020/21]])</f>
        <v>0</v>
      </c>
      <c r="BP33" s="35">
        <f t="shared" si="13"/>
        <v>30</v>
      </c>
      <c r="BQ33" s="35">
        <f t="shared" si="14"/>
        <v>42</v>
      </c>
      <c r="BR33" s="35">
        <f t="shared" si="15"/>
        <v>42</v>
      </c>
      <c r="BS33" s="21">
        <f t="shared" si="16"/>
        <v>42</v>
      </c>
    </row>
    <row r="34" spans="1:79" ht="268.5" thickBot="1" x14ac:dyDescent="0.25">
      <c r="A34" s="1" t="s">
        <v>4</v>
      </c>
      <c r="B34" s="1" t="s">
        <v>6</v>
      </c>
      <c r="C34" s="1" t="s">
        <v>6</v>
      </c>
      <c r="D34" s="1" t="s">
        <v>110</v>
      </c>
      <c r="F34" s="1">
        <v>5</v>
      </c>
      <c r="G34" s="1">
        <v>10</v>
      </c>
      <c r="I34" s="1">
        <v>1</v>
      </c>
      <c r="J34" s="43"/>
      <c r="K34" s="1">
        <v>1</v>
      </c>
      <c r="M34" s="3">
        <v>1</v>
      </c>
      <c r="N34" s="43"/>
      <c r="O34" s="1">
        <v>2</v>
      </c>
      <c r="R34" s="1">
        <f>Table15[[#This Row],[Column13]]+Table15[[#This Row],[Column14]]</f>
        <v>0</v>
      </c>
      <c r="S34" s="1">
        <f>Table15[[#This Row],[F/T Staff 2018/19]]+Table15[[#This Row],[P/T Staff 2018/19]]</f>
        <v>3</v>
      </c>
      <c r="T34" s="1">
        <f>Table15[[#This Row],[F/T Staff 2019/20]]+Table15[[#This Row],[P/T Staff 2019/20]]</f>
        <v>0</v>
      </c>
      <c r="U34" s="31">
        <f>Table15[[#This Row],[F/T Staff 2020/21]]+Table15[[#This Row],[P/T Staff 2020/21]]</f>
        <v>1</v>
      </c>
      <c r="V34" s="43"/>
      <c r="Z34" s="43"/>
      <c r="AD34" s="43"/>
      <c r="AE34" s="1">
        <v>35</v>
      </c>
      <c r="AG34" s="5">
        <v>30</v>
      </c>
      <c r="AH34" s="43">
        <v>0</v>
      </c>
      <c r="AL34" s="1">
        <f>Table15[[#This Row],[Column15]]+Table15[[#This Row],[Column19]]+Table15[[#This Row],[Column20]]+Table15[[#This Row],[Column16]]</f>
        <v>0</v>
      </c>
      <c r="AM34" s="1">
        <f>SUM(Table15[[#This Row],[F/T UG Single H 2018/19]]+Table15[[#This Row],[F/T UG Single H 2020/22]]+Table15[[#This Row],[F/T UG Joint H 2018/19]]+Table15[[#This Row],[Column3]])</f>
        <v>35</v>
      </c>
      <c r="AN34" s="1">
        <f>SUM(Table15[[#This Row],[F/T UG Single H 2019/20]]+Table15[[#This Row],[F/T UG Single H 2020/214]]+Table15[[#This Row],[F/T UG Joint H 2019/20]]+Table15[[#This Row],[Column2]])</f>
        <v>0</v>
      </c>
      <c r="AO34" s="38">
        <f>SUM(Table15[[#This Row],[F/T UG Single H 2020/21]]+Table15[[#This Row],[F/T UG Single H 2020/215]]+Table15[[#This Row],[F/T UG Joint H 2020/21]]+Table15[[#This Row],[Column1]])</f>
        <v>30</v>
      </c>
      <c r="AP34" s="5">
        <v>70</v>
      </c>
      <c r="AR34" s="43"/>
      <c r="AV34" s="43"/>
      <c r="AY34" s="4">
        <v>4</v>
      </c>
      <c r="AZ34" s="2">
        <f>Table15[[#This Row],[Column17]]+Table15[[#This Row],[Column21]]</f>
        <v>0</v>
      </c>
      <c r="BA34" s="1">
        <f>SUM(Table15[[#This Row],[F/T Taught PG 2018/19]]+Table15[[#This Row],[Column4]])</f>
        <v>0</v>
      </c>
      <c r="BB34" s="1">
        <f>SUM(Table15[[#This Row],[F/T Taught PG 2019/20]]+Table15[[#This Row],[Column6]])</f>
        <v>0</v>
      </c>
      <c r="BC34" s="39">
        <f>SUM(Table15[[#This Row],[F/T Taught PG 2020/21]]+Table15[[#This Row],[Column5]])</f>
        <v>4</v>
      </c>
      <c r="BD34" s="43"/>
      <c r="BH34" s="43"/>
      <c r="BL34" s="2">
        <f>Table15[[#This Row],[Column18]]+Table15[[#This Row],[Column22]]</f>
        <v>0</v>
      </c>
      <c r="BM34" s="1">
        <f>SUM(Table15[[#This Row],[F/T PhD 2018/19]]+Table15[[#This Row],[P/T PhD 2018/19]])</f>
        <v>0</v>
      </c>
      <c r="BN34" s="1">
        <f>SUM(Table15[[#This Row],[F/T PhD 2019/20]]+Table15[[#This Row],[P/T PhD 2019/20]])</f>
        <v>0</v>
      </c>
      <c r="BO34" s="39">
        <f>SUM(Table15[[#This Row],[F/T PhD 2020/21]]+Table15[[#This Row],[P/T PhD 2020/21]])</f>
        <v>0</v>
      </c>
      <c r="BP34" s="35">
        <f t="shared" si="13"/>
        <v>34</v>
      </c>
      <c r="BQ34" s="35">
        <f t="shared" si="14"/>
        <v>104</v>
      </c>
      <c r="BR34" s="35">
        <f t="shared" si="15"/>
        <v>104</v>
      </c>
      <c r="BS34" s="21">
        <f t="shared" si="16"/>
        <v>104</v>
      </c>
    </row>
    <row r="35" spans="1:79" ht="77.25" thickBot="1" x14ac:dyDescent="0.25">
      <c r="A35" s="2" t="s">
        <v>32</v>
      </c>
      <c r="B35" s="1" t="s">
        <v>6</v>
      </c>
      <c r="C35" s="1" t="s">
        <v>6</v>
      </c>
      <c r="D35" s="1" t="s">
        <v>33</v>
      </c>
      <c r="E35" s="1" t="s">
        <v>37</v>
      </c>
      <c r="F35" s="1">
        <v>0</v>
      </c>
      <c r="I35" s="1">
        <v>1</v>
      </c>
      <c r="M35" s="3">
        <v>1</v>
      </c>
      <c r="Q35" s="3">
        <v>1</v>
      </c>
      <c r="R35" s="1">
        <f>Table15[[#This Row],[Column13]]+Table15[[#This Row],[Column14]]</f>
        <v>0</v>
      </c>
      <c r="S35" s="1">
        <f>Table15[[#This Row],[F/T Staff 2018/19]]+Table15[[#This Row],[P/T Staff 2018/19]]</f>
        <v>0</v>
      </c>
      <c r="T35" s="1">
        <f>Table15[[#This Row],[F/T Staff 2019/20]]+Table15[[#This Row],[P/T Staff 2019/20]]</f>
        <v>0</v>
      </c>
      <c r="U35" s="31">
        <f>Table15[[#This Row],[F/T Staff 2020/21]]+Table15[[#This Row],[P/T Staff 2020/21]]</f>
        <v>2</v>
      </c>
      <c r="AG35" s="5">
        <v>15</v>
      </c>
      <c r="AL35" s="1">
        <f>Table15[[#This Row],[Column15]]+Table15[[#This Row],[Column19]]+Table15[[#This Row],[Column20]]+Table15[[#This Row],[Column16]]</f>
        <v>0</v>
      </c>
      <c r="AM35" s="1">
        <f>SUM(Table15[[#This Row],[F/T UG Single H 2018/19]]+Table15[[#This Row],[F/T UG Single H 2020/22]]+Table15[[#This Row],[F/T UG Joint H 2018/19]]+Table15[[#This Row],[Column3]])</f>
        <v>0</v>
      </c>
      <c r="AN35" s="1">
        <f>SUM(Table15[[#This Row],[F/T UG Single H 2019/20]]+Table15[[#This Row],[F/T UG Single H 2020/214]]+Table15[[#This Row],[F/T UG Joint H 2019/20]]+Table15[[#This Row],[Column2]])</f>
        <v>0</v>
      </c>
      <c r="AO35" s="38">
        <f>SUM(Table15[[#This Row],[F/T UG Single H 2020/21]]+Table15[[#This Row],[F/T UG Single H 2020/215]]+Table15[[#This Row],[F/T UG Joint H 2020/21]]+Table15[[#This Row],[Column1]])</f>
        <v>15</v>
      </c>
      <c r="AP35" s="5">
        <v>18</v>
      </c>
      <c r="AQ35" s="5">
        <v>42</v>
      </c>
      <c r="AZ35" s="2">
        <f>Table15[[#This Row],[Column17]]+Table15[[#This Row],[Column21]]</f>
        <v>0</v>
      </c>
      <c r="BA35" s="1">
        <f>SUM(Table15[[#This Row],[F/T Taught PG 2018/19]]+Table15[[#This Row],[Column4]])</f>
        <v>0</v>
      </c>
      <c r="BB35" s="1">
        <f>SUM(Table15[[#This Row],[F/T Taught PG 2019/20]]+Table15[[#This Row],[Column6]])</f>
        <v>0</v>
      </c>
      <c r="BC35" s="39">
        <f>SUM(Table15[[#This Row],[F/T Taught PG 2020/21]]+Table15[[#This Row],[Column5]])</f>
        <v>0</v>
      </c>
      <c r="BL35" s="2">
        <f>Table15[[#This Row],[Column18]]+Table15[[#This Row],[Column22]]</f>
        <v>0</v>
      </c>
      <c r="BM35" s="1">
        <f>SUM(Table15[[#This Row],[F/T PhD 2018/19]]+Table15[[#This Row],[P/T PhD 2018/19]])</f>
        <v>0</v>
      </c>
      <c r="BN35" s="1">
        <f>SUM(Table15[[#This Row],[F/T PhD 2019/20]]+Table15[[#This Row],[P/T PhD 2019/20]])</f>
        <v>0</v>
      </c>
      <c r="BO35" s="39">
        <f>SUM(Table15[[#This Row],[F/T PhD 2020/21]]+Table15[[#This Row],[P/T PhD 2020/21]])</f>
        <v>0</v>
      </c>
      <c r="BP35" s="35">
        <f t="shared" si="13"/>
        <v>15</v>
      </c>
      <c r="BQ35" s="35">
        <f t="shared" si="14"/>
        <v>33</v>
      </c>
      <c r="BR35" s="35">
        <f t="shared" si="15"/>
        <v>75</v>
      </c>
      <c r="BS35" s="21">
        <f t="shared" si="16"/>
        <v>75</v>
      </c>
      <c r="BT35" s="41"/>
    </row>
    <row r="36" spans="1:79" ht="13.5" thickBot="1" x14ac:dyDescent="0.25">
      <c r="A36" s="42" t="s">
        <v>129</v>
      </c>
      <c r="B36" s="1" t="s">
        <v>6</v>
      </c>
      <c r="C36" s="1" t="s">
        <v>6</v>
      </c>
      <c r="D36" s="1" t="s">
        <v>130</v>
      </c>
      <c r="F36" s="1">
        <v>0</v>
      </c>
      <c r="I36" s="1">
        <v>1</v>
      </c>
      <c r="K36" s="1">
        <v>1</v>
      </c>
      <c r="L36" s="1">
        <v>1</v>
      </c>
      <c r="M36" s="3">
        <v>0.6</v>
      </c>
      <c r="O36" s="1">
        <v>1</v>
      </c>
      <c r="P36" s="1">
        <v>2</v>
      </c>
      <c r="R36" s="1">
        <f>Table15[[#This Row],[Column13]]+Table15[[#This Row],[Column14]]</f>
        <v>0</v>
      </c>
      <c r="S36" s="1">
        <f>Table15[[#This Row],[F/T Staff 2018/19]]+Table15[[#This Row],[P/T Staff 2018/19]]</f>
        <v>2</v>
      </c>
      <c r="T36" s="1">
        <f>Table15[[#This Row],[F/T Staff 2019/20]]+Table15[[#This Row],[P/T Staff 2019/20]]</f>
        <v>3</v>
      </c>
      <c r="U36" s="31">
        <f>Table15[[#This Row],[F/T Staff 2020/21]]+Table15[[#This Row],[P/T Staff 2020/21]]</f>
        <v>0.6</v>
      </c>
      <c r="V36" s="43"/>
      <c r="Z36" s="43"/>
      <c r="AD36" s="43"/>
      <c r="AE36" s="1">
        <v>19</v>
      </c>
      <c r="AF36" s="1">
        <v>8</v>
      </c>
      <c r="AG36" s="5">
        <v>11</v>
      </c>
      <c r="AH36" s="43"/>
      <c r="AL36" s="1">
        <f>Table15[[#This Row],[Column15]]+Table15[[#This Row],[Column19]]+Table15[[#This Row],[Column20]]+Table15[[#This Row],[Column16]]</f>
        <v>0</v>
      </c>
      <c r="AM36" s="1">
        <f>SUM(Table15[[#This Row],[F/T UG Single H 2018/19]]+Table15[[#This Row],[F/T UG Single H 2020/22]]+Table15[[#This Row],[F/T UG Joint H 2018/19]]+Table15[[#This Row],[Column3]])</f>
        <v>19</v>
      </c>
      <c r="AN36" s="1">
        <f>SUM(Table15[[#This Row],[F/T UG Single H 2019/20]]+Table15[[#This Row],[F/T UG Single H 2020/214]]+Table15[[#This Row],[F/T UG Joint H 2019/20]]+Table15[[#This Row],[Column2]])</f>
        <v>8</v>
      </c>
      <c r="AO36" s="38">
        <f>SUM(Table15[[#This Row],[F/T UG Single H 2020/21]]+Table15[[#This Row],[F/T UG Single H 2020/215]]+Table15[[#This Row],[F/T UG Joint H 2020/21]]+Table15[[#This Row],[Column1]])</f>
        <v>11</v>
      </c>
      <c r="AQ36" s="5">
        <v>10</v>
      </c>
      <c r="AR36" s="43"/>
      <c r="AV36" s="43"/>
      <c r="AZ36" s="2">
        <f>Table15[[#This Row],[Column17]]+Table15[[#This Row],[Column21]]</f>
        <v>0</v>
      </c>
      <c r="BA36" s="1">
        <f>SUM(Table15[[#This Row],[F/T Taught PG 2018/19]]+Table15[[#This Row],[Column4]])</f>
        <v>0</v>
      </c>
      <c r="BB36" s="1">
        <f>SUM(Table15[[#This Row],[F/T Taught PG 2019/20]]+Table15[[#This Row],[Column6]])</f>
        <v>0</v>
      </c>
      <c r="BC36" s="39">
        <f>SUM(Table15[[#This Row],[F/T Taught PG 2020/21]]+Table15[[#This Row],[Column5]])</f>
        <v>0</v>
      </c>
      <c r="BD36" s="43"/>
      <c r="BH36" s="43"/>
      <c r="BL36" s="2">
        <f>Table15[[#This Row],[Column18]]+Table15[[#This Row],[Column22]]</f>
        <v>0</v>
      </c>
      <c r="BM36" s="1">
        <f>SUM(Table15[[#This Row],[F/T PhD 2018/19]]+Table15[[#This Row],[P/T PhD 2018/19]])</f>
        <v>0</v>
      </c>
      <c r="BN36" s="1">
        <f>SUM(Table15[[#This Row],[F/T PhD 2019/20]]+Table15[[#This Row],[P/T PhD 2019/20]])</f>
        <v>0</v>
      </c>
      <c r="BO36" s="39">
        <f>SUM(Table15[[#This Row],[F/T PhD 2020/21]]+Table15[[#This Row],[P/T PhD 2020/21]])</f>
        <v>0</v>
      </c>
      <c r="BP36" s="35">
        <f t="shared" si="13"/>
        <v>11</v>
      </c>
      <c r="BQ36" s="35">
        <f t="shared" si="14"/>
        <v>11</v>
      </c>
      <c r="BR36" s="35">
        <f t="shared" si="15"/>
        <v>21</v>
      </c>
      <c r="BS36" s="21">
        <f t="shared" si="16"/>
        <v>21</v>
      </c>
      <c r="BT36" s="41"/>
    </row>
    <row r="37" spans="1:79" ht="26.25" thickBot="1" x14ac:dyDescent="0.25">
      <c r="A37" s="45" t="s">
        <v>136</v>
      </c>
      <c r="B37" s="1" t="s">
        <v>6</v>
      </c>
      <c r="C37" s="1" t="s">
        <v>6</v>
      </c>
      <c r="D37" s="1" t="s">
        <v>137</v>
      </c>
      <c r="E37" s="1" t="s">
        <v>138</v>
      </c>
      <c r="F37" s="1">
        <v>15</v>
      </c>
      <c r="G37" s="1">
        <v>10</v>
      </c>
      <c r="I37" s="1">
        <v>1</v>
      </c>
      <c r="M37" s="3">
        <v>1</v>
      </c>
      <c r="Q37" s="3">
        <v>1</v>
      </c>
      <c r="R37" s="1">
        <f>Table15[[#This Row],[Column13]]+Table15[[#This Row],[Column14]]</f>
        <v>0</v>
      </c>
      <c r="S37" s="1">
        <f>Table15[[#This Row],[F/T Staff 2018/19]]+Table15[[#This Row],[P/T Staff 2018/19]]</f>
        <v>0</v>
      </c>
      <c r="T37" s="1">
        <f>Table15[[#This Row],[F/T Staff 2019/20]]+Table15[[#This Row],[P/T Staff 2019/20]]</f>
        <v>0</v>
      </c>
      <c r="U37" s="31">
        <f>Table15[[#This Row],[F/T Staff 2020/21]]+Table15[[#This Row],[P/T Staff 2020/21]]</f>
        <v>2</v>
      </c>
      <c r="V37" s="46"/>
      <c r="Y37" s="5">
        <v>4</v>
      </c>
      <c r="Z37" s="46"/>
      <c r="AD37" s="46"/>
      <c r="AH37" s="46"/>
      <c r="AL37" s="1">
        <f>Table15[[#This Row],[Column15]]+Table15[[#This Row],[Column19]]+Table15[[#This Row],[Column20]]+Table15[[#This Row],[Column16]]</f>
        <v>0</v>
      </c>
      <c r="AM37" s="1">
        <f>SUM(Table15[[#This Row],[F/T UG Single H 2018/19]]+Table15[[#This Row],[F/T UG Single H 2020/22]]+Table15[[#This Row],[F/T UG Joint H 2018/19]]+Table15[[#This Row],[Column3]])</f>
        <v>0</v>
      </c>
      <c r="AN37" s="1">
        <f>SUM(Table15[[#This Row],[F/T UG Single H 2019/20]]+Table15[[#This Row],[F/T UG Single H 2020/214]]+Table15[[#This Row],[F/T UG Joint H 2019/20]]+Table15[[#This Row],[Column2]])</f>
        <v>0</v>
      </c>
      <c r="AO37" s="38">
        <f>SUM(Table15[[#This Row],[F/T UG Single H 2020/21]]+Table15[[#This Row],[F/T UG Single H 2020/215]]+Table15[[#This Row],[F/T UG Joint H 2020/21]]+Table15[[#This Row],[Column1]])</f>
        <v>4</v>
      </c>
      <c r="AR37" s="46"/>
      <c r="AV37" s="46"/>
      <c r="AZ37" s="2">
        <f>Table15[[#This Row],[Column17]]+Table15[[#This Row],[Column21]]</f>
        <v>0</v>
      </c>
      <c r="BA37" s="1">
        <f>SUM(Table15[[#This Row],[F/T Taught PG 2018/19]]+Table15[[#This Row],[Column4]])</f>
        <v>0</v>
      </c>
      <c r="BB37" s="1">
        <f>SUM(Table15[[#This Row],[F/T Taught PG 2019/20]]+Table15[[#This Row],[Column6]])</f>
        <v>0</v>
      </c>
      <c r="BC37" s="39">
        <f>SUM(Table15[[#This Row],[F/T Taught PG 2020/21]]+Table15[[#This Row],[Column5]])</f>
        <v>0</v>
      </c>
      <c r="BD37" s="46"/>
      <c r="BH37" s="46"/>
      <c r="BL37" s="2">
        <f>Table15[[#This Row],[Column18]]+Table15[[#This Row],[Column22]]</f>
        <v>0</v>
      </c>
      <c r="BM37" s="1">
        <f>SUM(Table15[[#This Row],[F/T PhD 2018/19]]+Table15[[#This Row],[P/T PhD 2018/19]])</f>
        <v>0</v>
      </c>
      <c r="BN37" s="1">
        <f>SUM(Table15[[#This Row],[F/T PhD 2019/20]]+Table15[[#This Row],[P/T PhD 2019/20]])</f>
        <v>0</v>
      </c>
      <c r="BO37" s="39">
        <f>SUM(Table15[[#This Row],[F/T PhD 2020/21]]+Table15[[#This Row],[P/T PhD 2020/21]])</f>
        <v>0</v>
      </c>
      <c r="BP37" s="35">
        <f t="shared" si="13"/>
        <v>4</v>
      </c>
      <c r="BQ37" s="35">
        <f t="shared" si="14"/>
        <v>4</v>
      </c>
      <c r="BR37" s="35">
        <f t="shared" si="15"/>
        <v>4</v>
      </c>
      <c r="BS37" s="21">
        <f t="shared" si="16"/>
        <v>4</v>
      </c>
      <c r="BT37" s="49"/>
    </row>
    <row r="38" spans="1:79" ht="64.5" thickBot="1" x14ac:dyDescent="0.25">
      <c r="A38" s="45" t="s">
        <v>67</v>
      </c>
      <c r="B38" s="1" t="s">
        <v>6</v>
      </c>
      <c r="C38" s="1" t="s">
        <v>6</v>
      </c>
      <c r="D38" s="1" t="s">
        <v>66</v>
      </c>
      <c r="F38" s="1">
        <v>0</v>
      </c>
      <c r="G38" s="1">
        <v>5</v>
      </c>
      <c r="I38" s="1">
        <v>1</v>
      </c>
      <c r="J38" s="43"/>
      <c r="M38" s="3">
        <v>3</v>
      </c>
      <c r="N38" s="43"/>
      <c r="Q38" s="3">
        <v>4</v>
      </c>
      <c r="R38" s="1">
        <f>Table15[[#This Row],[Column13]]+Table15[[#This Row],[Column14]]</f>
        <v>0</v>
      </c>
      <c r="S38" s="1">
        <f>Table15[[#This Row],[F/T Staff 2018/19]]+Table15[[#This Row],[P/T Staff 2018/19]]</f>
        <v>0</v>
      </c>
      <c r="T38" s="1">
        <f>Table15[[#This Row],[F/T Staff 2019/20]]+Table15[[#This Row],[P/T Staff 2019/20]]</f>
        <v>0</v>
      </c>
      <c r="U38" s="31">
        <f>Table15[[#This Row],[F/T Staff 2020/21]]+Table15[[#This Row],[P/T Staff 2020/21]]</f>
        <v>7</v>
      </c>
      <c r="V38" s="43"/>
      <c r="Z38" s="43"/>
      <c r="AD38" s="43"/>
      <c r="AH38" s="43">
        <v>0</v>
      </c>
      <c r="AL38" s="1">
        <f>Table15[[#This Row],[Column15]]+Table15[[#This Row],[Column19]]+Table15[[#This Row],[Column20]]+Table15[[#This Row],[Column16]]</f>
        <v>0</v>
      </c>
      <c r="AM38" s="1">
        <f>SUM(Table15[[#This Row],[F/T UG Single H 2018/19]]+Table15[[#This Row],[F/T UG Single H 2020/22]]+Table15[[#This Row],[F/T UG Joint H 2018/19]]+Table15[[#This Row],[Column3]])</f>
        <v>0</v>
      </c>
      <c r="AN38" s="1">
        <f>SUM(Table15[[#This Row],[F/T UG Single H 2019/20]]+Table15[[#This Row],[F/T UG Single H 2020/214]]+Table15[[#This Row],[F/T UG Joint H 2019/20]]+Table15[[#This Row],[Column2]])</f>
        <v>0</v>
      </c>
      <c r="AO38" s="38">
        <f>SUM(Table15[[#This Row],[F/T UG Single H 2020/21]]+Table15[[#This Row],[F/T UG Single H 2020/215]]+Table15[[#This Row],[F/T UG Joint H 2020/21]]+Table15[[#This Row],[Column1]])</f>
        <v>0</v>
      </c>
      <c r="AP38" s="5">
        <v>15</v>
      </c>
      <c r="AQ38" s="5">
        <v>16</v>
      </c>
      <c r="AR38" s="43"/>
      <c r="AU38" s="4">
        <v>18</v>
      </c>
      <c r="AV38" s="43"/>
      <c r="AY38" s="4">
        <v>1</v>
      </c>
      <c r="AZ38" s="2">
        <f>Table15[[#This Row],[Column17]]+Table15[[#This Row],[Column21]]</f>
        <v>0</v>
      </c>
      <c r="BA38" s="1">
        <f>SUM(Table15[[#This Row],[F/T Taught PG 2018/19]]+Table15[[#This Row],[Column4]])</f>
        <v>0</v>
      </c>
      <c r="BB38" s="1">
        <f>SUM(Table15[[#This Row],[F/T Taught PG 2019/20]]+Table15[[#This Row],[Column6]])</f>
        <v>0</v>
      </c>
      <c r="BC38" s="39">
        <f>SUM(Table15[[#This Row],[F/T Taught PG 2020/21]]+Table15[[#This Row],[Column5]])</f>
        <v>19</v>
      </c>
      <c r="BD38" s="43"/>
      <c r="BH38" s="43"/>
      <c r="BL38" s="2">
        <f>Table15[[#This Row],[Column18]]+Table15[[#This Row],[Column22]]</f>
        <v>0</v>
      </c>
      <c r="BM38" s="1">
        <f>SUM(Table15[[#This Row],[F/T PhD 2018/19]]+Table15[[#This Row],[P/T PhD 2018/19]])</f>
        <v>0</v>
      </c>
      <c r="BN38" s="1">
        <f>SUM(Table15[[#This Row],[F/T PhD 2019/20]]+Table15[[#This Row],[P/T PhD 2019/20]])</f>
        <v>0</v>
      </c>
      <c r="BO38" s="39">
        <f>SUM(Table15[[#This Row],[F/T PhD 2020/21]]+Table15[[#This Row],[P/T PhD 2020/21]])</f>
        <v>0</v>
      </c>
      <c r="BP38" s="35">
        <f t="shared" si="13"/>
        <v>19</v>
      </c>
      <c r="BQ38" s="35">
        <f t="shared" si="14"/>
        <v>34</v>
      </c>
      <c r="BR38" s="35">
        <f t="shared" si="15"/>
        <v>50</v>
      </c>
      <c r="BS38" s="21">
        <f t="shared" si="16"/>
        <v>50</v>
      </c>
      <c r="BT38" s="41"/>
    </row>
    <row r="39" spans="1:79" ht="13.5" thickBot="1" x14ac:dyDescent="0.25">
      <c r="A39" s="45" t="s">
        <v>68</v>
      </c>
      <c r="B39" s="1">
        <v>1</v>
      </c>
      <c r="C39" s="1" t="s">
        <v>6</v>
      </c>
      <c r="E39" s="1" t="s">
        <v>65</v>
      </c>
      <c r="F39" s="1">
        <v>15</v>
      </c>
      <c r="G39" s="1">
        <v>20</v>
      </c>
      <c r="I39" s="1">
        <v>1</v>
      </c>
      <c r="J39" s="41">
        <v>1</v>
      </c>
      <c r="N39" s="46">
        <v>1</v>
      </c>
      <c r="Q39" s="3">
        <v>0.75</v>
      </c>
      <c r="R39" s="1">
        <f>Table15[[#This Row],[Column13]]+Table15[[#This Row],[Column14]]</f>
        <v>2</v>
      </c>
      <c r="S39" s="1">
        <f>Table15[[#This Row],[F/T Staff 2018/19]]+Table15[[#This Row],[P/T Staff 2018/19]]</f>
        <v>0</v>
      </c>
      <c r="T39" s="1">
        <f>Table15[[#This Row],[F/T Staff 2019/20]]+Table15[[#This Row],[P/T Staff 2019/20]]</f>
        <v>0</v>
      </c>
      <c r="U39" s="31">
        <f>Table15[[#This Row],[F/T Staff 2020/21]]+Table15[[#This Row],[P/T Staff 2020/21]]</f>
        <v>0.75</v>
      </c>
      <c r="V39" s="46"/>
      <c r="Z39" s="46"/>
      <c r="AD39" s="46"/>
      <c r="AH39" s="46"/>
      <c r="AL39" s="1">
        <f>Table15[[#This Row],[Column15]]+Table15[[#This Row],[Column19]]+Table15[[#This Row],[Column20]]+Table15[[#This Row],[Column16]]</f>
        <v>0</v>
      </c>
      <c r="AM39" s="1">
        <f>SUM(Table15[[#This Row],[F/T UG Single H 2018/19]]+Table15[[#This Row],[F/T UG Single H 2020/22]]+Table15[[#This Row],[F/T UG Joint H 2018/19]]+Table15[[#This Row],[Column3]])</f>
        <v>0</v>
      </c>
      <c r="AN39" s="1">
        <f>SUM(Table15[[#This Row],[F/T UG Single H 2019/20]]+Table15[[#This Row],[F/T UG Single H 2020/214]]+Table15[[#This Row],[F/T UG Joint H 2019/20]]+Table15[[#This Row],[Column2]])</f>
        <v>0</v>
      </c>
      <c r="AO39" s="38">
        <f>SUM(Table15[[#This Row],[F/T UG Single H 2020/21]]+Table15[[#This Row],[F/T UG Single H 2020/215]]+Table15[[#This Row],[F/T UG Joint H 2020/21]]+Table15[[#This Row],[Column1]])</f>
        <v>0</v>
      </c>
      <c r="AP39" s="5">
        <v>44</v>
      </c>
      <c r="AR39" s="46">
        <v>13</v>
      </c>
      <c r="AV39" s="46"/>
      <c r="AZ39" s="2">
        <f>Table15[[#This Row],[Column17]]+Table15[[#This Row],[Column21]]</f>
        <v>13</v>
      </c>
      <c r="BA39" s="1">
        <f>SUM(Table15[[#This Row],[F/T Taught PG 2018/19]]+Table15[[#This Row],[Column4]])</f>
        <v>0</v>
      </c>
      <c r="BB39" s="1">
        <f>SUM(Table15[[#This Row],[F/T Taught PG 2019/20]]+Table15[[#This Row],[Column6]])</f>
        <v>0</v>
      </c>
      <c r="BC39" s="39">
        <f>SUM(Table15[[#This Row],[F/T Taught PG 2020/21]]+Table15[[#This Row],[Column5]])</f>
        <v>0</v>
      </c>
      <c r="BD39" s="46"/>
      <c r="BH39" s="46"/>
      <c r="BL39" s="2">
        <f>Table15[[#This Row],[Column18]]+Table15[[#This Row],[Column22]]</f>
        <v>0</v>
      </c>
      <c r="BM39" s="1">
        <f>SUM(Table15[[#This Row],[F/T PhD 2018/19]]+Table15[[#This Row],[P/T PhD 2018/19]])</f>
        <v>0</v>
      </c>
      <c r="BN39" s="1">
        <f>SUM(Table15[[#This Row],[F/T PhD 2019/20]]+Table15[[#This Row],[P/T PhD 2019/20]])</f>
        <v>0</v>
      </c>
      <c r="BO39" s="39">
        <f>SUM(Table15[[#This Row],[F/T PhD 2020/21]]+Table15[[#This Row],[P/T PhD 2020/21]])</f>
        <v>0</v>
      </c>
      <c r="BP39" s="35">
        <f t="shared" si="13"/>
        <v>0</v>
      </c>
      <c r="BQ39" s="35">
        <f t="shared" si="14"/>
        <v>44</v>
      </c>
      <c r="BR39" s="35">
        <f t="shared" si="15"/>
        <v>44</v>
      </c>
      <c r="BS39" s="21">
        <f t="shared" si="16"/>
        <v>57</v>
      </c>
    </row>
    <row r="40" spans="1:79" ht="39" thickBot="1" x14ac:dyDescent="0.25">
      <c r="A40" s="45" t="s">
        <v>80</v>
      </c>
      <c r="B40" s="1" t="s">
        <v>6</v>
      </c>
      <c r="C40" s="1" t="s">
        <v>6</v>
      </c>
      <c r="D40" s="1" t="s">
        <v>79</v>
      </c>
      <c r="F40" s="1">
        <v>50</v>
      </c>
      <c r="G40" s="1">
        <v>55</v>
      </c>
      <c r="I40" s="1" t="s">
        <v>6</v>
      </c>
      <c r="J40" s="41">
        <v>6</v>
      </c>
      <c r="N40" s="43"/>
      <c r="R40" s="1">
        <f>Table15[[#This Row],[Column13]]+Table15[[#This Row],[Column14]]</f>
        <v>6</v>
      </c>
      <c r="S40" s="1">
        <f>Table15[[#This Row],[F/T Staff 2018/19]]+Table15[[#This Row],[P/T Staff 2018/19]]</f>
        <v>0</v>
      </c>
      <c r="T40" s="1">
        <f>Table15[[#This Row],[F/T Staff 2019/20]]+Table15[[#This Row],[P/T Staff 2019/20]]</f>
        <v>0</v>
      </c>
      <c r="U40" s="31">
        <f>Table15[[#This Row],[F/T Staff 2020/21]]+Table15[[#This Row],[P/T Staff 2020/21]]</f>
        <v>0</v>
      </c>
      <c r="V40" s="46">
        <v>41</v>
      </c>
      <c r="Z40" s="46"/>
      <c r="AD40" s="46">
        <v>21</v>
      </c>
      <c r="AH40" s="46"/>
      <c r="AL40" s="1">
        <f>Table15[[#This Row],[Column15]]+Table15[[#This Row],[Column19]]+Table15[[#This Row],[Column20]]+Table15[[#This Row],[Column16]]</f>
        <v>62</v>
      </c>
      <c r="AM40" s="1">
        <f>SUM(Table15[[#This Row],[F/T UG Single H 2018/19]]+Table15[[#This Row],[F/T UG Single H 2020/22]]+Table15[[#This Row],[F/T UG Joint H 2018/19]]+Table15[[#This Row],[Column3]])</f>
        <v>0</v>
      </c>
      <c r="AN40" s="1">
        <f>SUM(Table15[[#This Row],[F/T UG Single H 2019/20]]+Table15[[#This Row],[F/T UG Single H 2020/214]]+Table15[[#This Row],[F/T UG Joint H 2019/20]]+Table15[[#This Row],[Column2]])</f>
        <v>0</v>
      </c>
      <c r="AO40" s="38">
        <f>SUM(Table15[[#This Row],[F/T UG Single H 2020/21]]+Table15[[#This Row],[F/T UG Single H 2020/215]]+Table15[[#This Row],[F/T UG Joint H 2020/21]]+Table15[[#This Row],[Column1]])</f>
        <v>0</v>
      </c>
      <c r="AR40" s="46">
        <v>34</v>
      </c>
      <c r="AV40" s="46"/>
      <c r="AZ40" s="2">
        <f>Table15[[#This Row],[Column17]]+Table15[[#This Row],[Column21]]</f>
        <v>34</v>
      </c>
      <c r="BA40" s="1">
        <f>SUM(Table15[[#This Row],[F/T Taught PG 2018/19]]+Table15[[#This Row],[Column4]])</f>
        <v>0</v>
      </c>
      <c r="BB40" s="1">
        <f>SUM(Table15[[#This Row],[F/T Taught PG 2019/20]]+Table15[[#This Row],[Column6]])</f>
        <v>0</v>
      </c>
      <c r="BC40" s="39">
        <f>SUM(Table15[[#This Row],[F/T Taught PG 2020/21]]+Table15[[#This Row],[Column5]])</f>
        <v>0</v>
      </c>
      <c r="BD40" s="46">
        <v>13</v>
      </c>
      <c r="BH40" s="46">
        <v>1</v>
      </c>
      <c r="BL40" s="2">
        <f>Table15[[#This Row],[Column18]]+Table15[[#This Row],[Column22]]</f>
        <v>14</v>
      </c>
      <c r="BM40" s="1">
        <f>SUM(Table15[[#This Row],[F/T PhD 2018/19]]+Table15[[#This Row],[P/T PhD 2018/19]])</f>
        <v>0</v>
      </c>
      <c r="BN40" s="1">
        <f>SUM(Table15[[#This Row],[F/T PhD 2019/20]]+Table15[[#This Row],[P/T PhD 2019/20]])</f>
        <v>0</v>
      </c>
      <c r="BO40" s="39">
        <f>SUM(Table15[[#This Row],[F/T PhD 2020/21]]+Table15[[#This Row],[P/T PhD 2020/21]])</f>
        <v>0</v>
      </c>
      <c r="BP40" s="35">
        <f t="shared" si="13"/>
        <v>0</v>
      </c>
      <c r="BQ40" s="35">
        <f t="shared" si="14"/>
        <v>13</v>
      </c>
      <c r="BR40" s="35">
        <f t="shared" si="15"/>
        <v>13</v>
      </c>
      <c r="BS40" s="21">
        <f t="shared" si="16"/>
        <v>47</v>
      </c>
    </row>
    <row r="41" spans="1:79" ht="26.25" thickBot="1" x14ac:dyDescent="0.25">
      <c r="A41" s="45" t="s">
        <v>85</v>
      </c>
      <c r="B41" s="1">
        <v>1</v>
      </c>
      <c r="C41" s="1" t="s">
        <v>6</v>
      </c>
      <c r="E41" s="1" t="s">
        <v>9</v>
      </c>
      <c r="F41" s="1">
        <v>20</v>
      </c>
      <c r="G41" s="1">
        <v>20</v>
      </c>
      <c r="I41" s="1" t="s">
        <v>6</v>
      </c>
      <c r="J41" s="43"/>
      <c r="N41" s="43"/>
      <c r="R41" s="1">
        <f>Table15[[#This Row],[Column13]]+Table15[[#This Row],[Column14]]</f>
        <v>0</v>
      </c>
      <c r="S41" s="1">
        <f>Table15[[#This Row],[F/T Staff 2018/19]]+Table15[[#This Row],[P/T Staff 2018/19]]</f>
        <v>0</v>
      </c>
      <c r="T41" s="1">
        <f>Table15[[#This Row],[F/T Staff 2019/20]]+Table15[[#This Row],[P/T Staff 2019/20]]</f>
        <v>0</v>
      </c>
      <c r="U41" s="31">
        <f>Table15[[#This Row],[F/T Staff 2020/21]]+Table15[[#This Row],[P/T Staff 2020/21]]</f>
        <v>0</v>
      </c>
      <c r="V41" s="43"/>
      <c r="Z41" s="43"/>
      <c r="AD41" s="43"/>
      <c r="AH41" s="43">
        <v>0</v>
      </c>
      <c r="AL41" s="1">
        <f>Table15[[#This Row],[Column15]]+Table15[[#This Row],[Column19]]+Table15[[#This Row],[Column20]]+Table15[[#This Row],[Column16]]</f>
        <v>0</v>
      </c>
      <c r="AM41" s="1">
        <f>SUM(Table15[[#This Row],[F/T UG Single H 2018/19]]+Table15[[#This Row],[F/T UG Single H 2020/22]]+Table15[[#This Row],[F/T UG Joint H 2018/19]]+Table15[[#This Row],[Column3]])</f>
        <v>0</v>
      </c>
      <c r="AN41" s="1">
        <f>SUM(Table15[[#This Row],[F/T UG Single H 2019/20]]+Table15[[#This Row],[F/T UG Single H 2020/214]]+Table15[[#This Row],[F/T UG Joint H 2019/20]]+Table15[[#This Row],[Column2]])</f>
        <v>0</v>
      </c>
      <c r="AO41" s="38">
        <f>SUM(Table15[[#This Row],[F/T UG Single H 2020/21]]+Table15[[#This Row],[F/T UG Single H 2020/215]]+Table15[[#This Row],[F/T UG Joint H 2020/21]]+Table15[[#This Row],[Column1]])</f>
        <v>0</v>
      </c>
      <c r="AR41" s="43"/>
      <c r="AV41" s="43"/>
      <c r="AZ41" s="2">
        <f>Table15[[#This Row],[Column17]]+Table15[[#This Row],[Column21]]</f>
        <v>0</v>
      </c>
      <c r="BA41" s="1">
        <f>SUM(Table15[[#This Row],[F/T Taught PG 2018/19]]+Table15[[#This Row],[Column4]])</f>
        <v>0</v>
      </c>
      <c r="BB41" s="1">
        <f>SUM(Table15[[#This Row],[F/T Taught PG 2019/20]]+Table15[[#This Row],[Column6]])</f>
        <v>0</v>
      </c>
      <c r="BC41" s="39">
        <f>SUM(Table15[[#This Row],[F/T Taught PG 2020/21]]+Table15[[#This Row],[Column5]])</f>
        <v>0</v>
      </c>
      <c r="BD41" s="43"/>
      <c r="BH41" s="43"/>
      <c r="BL41" s="2">
        <f>Table15[[#This Row],[Column18]]+Table15[[#This Row],[Column22]]</f>
        <v>0</v>
      </c>
      <c r="BM41" s="1">
        <f>SUM(Table15[[#This Row],[F/T PhD 2018/19]]+Table15[[#This Row],[P/T PhD 2018/19]])</f>
        <v>0</v>
      </c>
      <c r="BN41" s="1">
        <f>SUM(Table15[[#This Row],[F/T PhD 2019/20]]+Table15[[#This Row],[P/T PhD 2019/20]])</f>
        <v>0</v>
      </c>
      <c r="BO41" s="39">
        <f>SUM(Table15[[#This Row],[F/T PhD 2020/21]]+Table15[[#This Row],[P/T PhD 2020/21]])</f>
        <v>0</v>
      </c>
      <c r="BP41" s="35">
        <f t="shared" si="13"/>
        <v>0</v>
      </c>
      <c r="BQ41" s="35">
        <f t="shared" si="14"/>
        <v>0</v>
      </c>
      <c r="BR41" s="35">
        <f t="shared" si="15"/>
        <v>0</v>
      </c>
      <c r="BS41" s="21">
        <f t="shared" si="16"/>
        <v>0</v>
      </c>
    </row>
    <row r="42" spans="1:79" ht="51.75" thickBot="1" x14ac:dyDescent="0.25">
      <c r="A42" s="45" t="s">
        <v>95</v>
      </c>
      <c r="B42" s="1" t="s">
        <v>6</v>
      </c>
      <c r="C42" s="1" t="s">
        <v>6</v>
      </c>
      <c r="D42" s="1" t="s">
        <v>96</v>
      </c>
      <c r="F42" s="1">
        <v>0</v>
      </c>
      <c r="I42" s="1" t="s">
        <v>6</v>
      </c>
      <c r="J42" s="43"/>
      <c r="R42" s="1">
        <f>Table15[[#This Row],[Column13]]+Table15[[#This Row],[Column14]]</f>
        <v>0</v>
      </c>
      <c r="S42" s="1">
        <f>Table15[[#This Row],[F/T Staff 2018/19]]+Table15[[#This Row],[P/T Staff 2018/19]]</f>
        <v>0</v>
      </c>
      <c r="T42" s="1">
        <f>Table15[[#This Row],[F/T Staff 2019/20]]+Table15[[#This Row],[P/T Staff 2019/20]]</f>
        <v>0</v>
      </c>
      <c r="U42" s="31">
        <f>Table15[[#This Row],[F/T Staff 2020/21]]+Table15[[#This Row],[P/T Staff 2020/21]]</f>
        <v>0</v>
      </c>
      <c r="V42" s="43"/>
      <c r="Z42" s="43"/>
      <c r="AD42" s="43"/>
      <c r="AH42" s="43"/>
      <c r="AL42" s="1">
        <f>Table15[[#This Row],[Column15]]+Table15[[#This Row],[Column19]]+Table15[[#This Row],[Column20]]+Table15[[#This Row],[Column16]]</f>
        <v>0</v>
      </c>
      <c r="AM42" s="1">
        <f>SUM(Table15[[#This Row],[F/T UG Single H 2018/19]]+Table15[[#This Row],[F/T UG Single H 2020/22]]+Table15[[#This Row],[F/T UG Joint H 2018/19]]+Table15[[#This Row],[Column3]])</f>
        <v>0</v>
      </c>
      <c r="AN42" s="1">
        <f>SUM(Table15[[#This Row],[F/T UG Single H 2019/20]]+Table15[[#This Row],[F/T UG Single H 2020/214]]+Table15[[#This Row],[F/T UG Joint H 2019/20]]+Table15[[#This Row],[Column2]])</f>
        <v>0</v>
      </c>
      <c r="AO42" s="38">
        <f>SUM(Table15[[#This Row],[F/T UG Single H 2020/21]]+Table15[[#This Row],[F/T UG Single H 2020/215]]+Table15[[#This Row],[F/T UG Joint H 2020/21]]+Table15[[#This Row],[Column1]])</f>
        <v>0</v>
      </c>
      <c r="AR42" s="43"/>
      <c r="AV42" s="43"/>
      <c r="AZ42" s="2">
        <f>Table15[[#This Row],[Column17]]+Table15[[#This Row],[Column21]]</f>
        <v>0</v>
      </c>
      <c r="BA42" s="1">
        <f>SUM(Table15[[#This Row],[F/T Taught PG 2018/19]]+Table15[[#This Row],[Column4]])</f>
        <v>0</v>
      </c>
      <c r="BB42" s="1">
        <f>SUM(Table15[[#This Row],[F/T Taught PG 2019/20]]+Table15[[#This Row],[Column6]])</f>
        <v>0</v>
      </c>
      <c r="BC42" s="39">
        <f>SUM(Table15[[#This Row],[F/T Taught PG 2020/21]]+Table15[[#This Row],[Column5]])</f>
        <v>0</v>
      </c>
      <c r="BD42" s="43"/>
      <c r="BH42" s="43"/>
      <c r="BL42" s="2">
        <f>Table15[[#This Row],[Column18]]+Table15[[#This Row],[Column22]]</f>
        <v>0</v>
      </c>
      <c r="BM42" s="1">
        <f>SUM(Table15[[#This Row],[F/T PhD 2018/19]]+Table15[[#This Row],[P/T PhD 2018/19]])</f>
        <v>0</v>
      </c>
      <c r="BN42" s="1">
        <f>SUM(Table15[[#This Row],[F/T PhD 2019/20]]+Table15[[#This Row],[P/T PhD 2019/20]])</f>
        <v>0</v>
      </c>
      <c r="BO42" s="39">
        <f>SUM(Table15[[#This Row],[F/T PhD 2020/21]]+Table15[[#This Row],[P/T PhD 2020/21]])</f>
        <v>0</v>
      </c>
      <c r="BP42" s="35">
        <f t="shared" si="13"/>
        <v>0</v>
      </c>
      <c r="BQ42" s="35">
        <f t="shared" si="14"/>
        <v>0</v>
      </c>
      <c r="BR42" s="35">
        <f t="shared" si="15"/>
        <v>0</v>
      </c>
      <c r="BS42" s="21">
        <f t="shared" si="16"/>
        <v>0</v>
      </c>
    </row>
    <row r="43" spans="1:79" ht="26.25" thickBot="1" x14ac:dyDescent="0.25">
      <c r="A43" s="45" t="s">
        <v>99</v>
      </c>
      <c r="B43" s="1" t="s">
        <v>6</v>
      </c>
      <c r="C43" s="1" t="s">
        <v>6</v>
      </c>
      <c r="D43" s="1" t="s">
        <v>153</v>
      </c>
      <c r="F43" s="1">
        <v>35</v>
      </c>
      <c r="G43" s="1">
        <v>20</v>
      </c>
      <c r="I43" s="1" t="s">
        <v>6</v>
      </c>
      <c r="R43" s="1">
        <f>Table15[[#This Row],[Column13]]+Table15[[#This Row],[Column14]]</f>
        <v>0</v>
      </c>
      <c r="S43" s="1">
        <f>Table15[[#This Row],[F/T Staff 2018/19]]+Table15[[#This Row],[P/T Staff 2018/19]]</f>
        <v>0</v>
      </c>
      <c r="T43" s="1">
        <f>Table15[[#This Row],[F/T Staff 2019/20]]+Table15[[#This Row],[P/T Staff 2019/20]]</f>
        <v>0</v>
      </c>
      <c r="U43" s="31">
        <f>Table15[[#This Row],[F/T Staff 2020/21]]+Table15[[#This Row],[P/T Staff 2020/21]]</f>
        <v>0</v>
      </c>
      <c r="V43" s="43"/>
      <c r="Z43" s="43"/>
      <c r="AD43" s="43"/>
      <c r="AH43" s="43"/>
      <c r="AL43" s="1">
        <f>Table15[[#This Row],[Column15]]+Table15[[#This Row],[Column19]]+Table15[[#This Row],[Column20]]+Table15[[#This Row],[Column16]]</f>
        <v>0</v>
      </c>
      <c r="AM43" s="1">
        <f>SUM(Table15[[#This Row],[F/T UG Single H 2018/19]]+Table15[[#This Row],[F/T UG Single H 2020/22]]+Table15[[#This Row],[F/T UG Joint H 2018/19]]+Table15[[#This Row],[Column3]])</f>
        <v>0</v>
      </c>
      <c r="AN43" s="1">
        <f>SUM(Table15[[#This Row],[F/T UG Single H 2019/20]]+Table15[[#This Row],[F/T UG Single H 2020/214]]+Table15[[#This Row],[F/T UG Joint H 2019/20]]+Table15[[#This Row],[Column2]])</f>
        <v>0</v>
      </c>
      <c r="AO43" s="38">
        <f>SUM(Table15[[#This Row],[F/T UG Single H 2020/21]]+Table15[[#This Row],[F/T UG Single H 2020/215]]+Table15[[#This Row],[F/T UG Joint H 2020/21]]+Table15[[#This Row],[Column1]])</f>
        <v>0</v>
      </c>
      <c r="AR43" s="43"/>
      <c r="AV43" s="43"/>
      <c r="AZ43" s="2">
        <f>Table15[[#This Row],[Column17]]+Table15[[#This Row],[Column21]]</f>
        <v>0</v>
      </c>
      <c r="BA43" s="1">
        <f>SUM(Table15[[#This Row],[F/T Taught PG 2018/19]]+Table15[[#This Row],[Column4]])</f>
        <v>0</v>
      </c>
      <c r="BB43" s="1">
        <f>SUM(Table15[[#This Row],[F/T Taught PG 2019/20]]+Table15[[#This Row],[Column6]])</f>
        <v>0</v>
      </c>
      <c r="BC43" s="39">
        <f>SUM(Table15[[#This Row],[F/T Taught PG 2020/21]]+Table15[[#This Row],[Column5]])</f>
        <v>0</v>
      </c>
      <c r="BD43" s="43"/>
      <c r="BH43" s="43"/>
      <c r="BL43" s="2">
        <f>Table15[[#This Row],[Column18]]+Table15[[#This Row],[Column22]]</f>
        <v>0</v>
      </c>
      <c r="BM43" s="1">
        <f>SUM(Table15[[#This Row],[F/T PhD 2018/19]]+Table15[[#This Row],[P/T PhD 2018/19]])</f>
        <v>0</v>
      </c>
      <c r="BN43" s="1">
        <f>SUM(Table15[[#This Row],[F/T PhD 2019/20]]+Table15[[#This Row],[P/T PhD 2019/20]])</f>
        <v>0</v>
      </c>
      <c r="BO43" s="39">
        <f>SUM(Table15[[#This Row],[F/T PhD 2020/21]]+Table15[[#This Row],[P/T PhD 2020/21]])</f>
        <v>0</v>
      </c>
      <c r="BP43" s="35">
        <f t="shared" si="13"/>
        <v>0</v>
      </c>
      <c r="BQ43" s="35">
        <f t="shared" si="14"/>
        <v>0</v>
      </c>
      <c r="BR43" s="35">
        <f t="shared" si="15"/>
        <v>0</v>
      </c>
      <c r="BS43" s="21">
        <f t="shared" si="16"/>
        <v>0</v>
      </c>
    </row>
    <row r="44" spans="1:79" ht="26.25" thickBot="1" x14ac:dyDescent="0.25">
      <c r="A44" s="47" t="s">
        <v>2</v>
      </c>
      <c r="B44" s="1">
        <v>1</v>
      </c>
      <c r="C44" s="1" t="s">
        <v>6</v>
      </c>
      <c r="E44" s="1" t="s">
        <v>100</v>
      </c>
      <c r="F44" s="1">
        <v>45</v>
      </c>
      <c r="G44" s="1">
        <v>55</v>
      </c>
      <c r="I44" s="1">
        <v>1</v>
      </c>
      <c r="J44" s="41">
        <v>5</v>
      </c>
      <c r="K44" s="1">
        <v>5</v>
      </c>
      <c r="L44" s="1">
        <v>6</v>
      </c>
      <c r="N44" s="46">
        <v>1</v>
      </c>
      <c r="O44" s="1">
        <v>2</v>
      </c>
      <c r="R44" s="1">
        <f>Table15[[#This Row],[Column13]]+Table15[[#This Row],[Column14]]</f>
        <v>6</v>
      </c>
      <c r="S44" s="1">
        <f>Table15[[#This Row],[F/T Staff 2018/19]]+Table15[[#This Row],[P/T Staff 2018/19]]</f>
        <v>7</v>
      </c>
      <c r="T44" s="1">
        <f>Table15[[#This Row],[F/T Staff 2019/20]]+Table15[[#This Row],[P/T Staff 2019/20]]</f>
        <v>6</v>
      </c>
      <c r="U44" s="31">
        <f>Table15[[#This Row],[F/T Staff 2020/21]]+Table15[[#This Row],[P/T Staff 2020/21]]</f>
        <v>0</v>
      </c>
      <c r="V44" s="46"/>
      <c r="Z44" s="46"/>
      <c r="AD44" s="46"/>
      <c r="AH44" s="46"/>
      <c r="AL44" s="1">
        <f>Table15[[#This Row],[Column15]]+Table15[[#This Row],[Column19]]+Table15[[#This Row],[Column20]]+Table15[[#This Row],[Column16]]</f>
        <v>0</v>
      </c>
      <c r="AM44" s="1">
        <f>SUM(Table15[[#This Row],[F/T UG Single H 2018/19]]+Table15[[#This Row],[F/T UG Single H 2020/22]]+Table15[[#This Row],[F/T UG Joint H 2018/19]]+Table15[[#This Row],[Column3]])</f>
        <v>0</v>
      </c>
      <c r="AN44" s="1">
        <f>SUM(Table15[[#This Row],[F/T UG Single H 2019/20]]+Table15[[#This Row],[F/T UG Single H 2020/214]]+Table15[[#This Row],[F/T UG Joint H 2019/20]]+Table15[[#This Row],[Column2]])</f>
        <v>0</v>
      </c>
      <c r="AO44" s="38">
        <f>SUM(Table15[[#This Row],[F/T UG Single H 2020/21]]+Table15[[#This Row],[F/T UG Single H 2020/215]]+Table15[[#This Row],[F/T UG Joint H 2020/21]]+Table15[[#This Row],[Column1]])</f>
        <v>0</v>
      </c>
      <c r="AR44" s="46">
        <v>36</v>
      </c>
      <c r="AS44" s="1">
        <v>32</v>
      </c>
      <c r="AT44" s="1">
        <v>34</v>
      </c>
      <c r="AU44" s="4">
        <v>51</v>
      </c>
      <c r="AV44" s="46">
        <v>1</v>
      </c>
      <c r="AW44" s="1">
        <v>1</v>
      </c>
      <c r="AX44" s="1">
        <v>2</v>
      </c>
      <c r="AY44" s="4">
        <v>6</v>
      </c>
      <c r="AZ44" s="2">
        <f>Table15[[#This Row],[Column17]]+Table15[[#This Row],[Column21]]</f>
        <v>37</v>
      </c>
      <c r="BA44" s="1">
        <f>SUM(Table15[[#This Row],[F/T Taught PG 2018/19]]+Table15[[#This Row],[Column4]])</f>
        <v>33</v>
      </c>
      <c r="BB44" s="1">
        <f>SUM(Table15[[#This Row],[F/T Taught PG 2019/20]]+Table15[[#This Row],[Column6]])</f>
        <v>36</v>
      </c>
      <c r="BC44" s="39">
        <f>SUM(Table15[[#This Row],[F/T Taught PG 2020/21]]+Table15[[#This Row],[Column5]])</f>
        <v>57</v>
      </c>
      <c r="BD44" s="46">
        <v>40</v>
      </c>
      <c r="BE44" s="1">
        <v>27</v>
      </c>
      <c r="BF44" s="1">
        <v>20</v>
      </c>
      <c r="BG44" s="4">
        <v>20</v>
      </c>
      <c r="BH44" s="46"/>
      <c r="BI44" s="1">
        <v>3</v>
      </c>
      <c r="BJ44" s="1">
        <v>3</v>
      </c>
      <c r="BK44" s="4">
        <v>3</v>
      </c>
      <c r="BL44" s="2">
        <f>Table15[[#This Row],[Column18]]+Table15[[#This Row],[Column22]]</f>
        <v>40</v>
      </c>
      <c r="BM44" s="1">
        <f>SUM(Table15[[#This Row],[F/T PhD 2018/19]]+Table15[[#This Row],[P/T PhD 2018/19]])</f>
        <v>30</v>
      </c>
      <c r="BN44" s="1">
        <f>SUM(Table15[[#This Row],[F/T PhD 2019/20]]+Table15[[#This Row],[P/T PhD 2019/20]])</f>
        <v>23</v>
      </c>
      <c r="BO44" s="39">
        <f>SUM(Table15[[#This Row],[F/T PhD 2020/21]]+Table15[[#This Row],[P/T PhD 2020/21]])</f>
        <v>23</v>
      </c>
      <c r="BP44" s="35">
        <f t="shared" si="13"/>
        <v>80</v>
      </c>
      <c r="BQ44" s="35">
        <f t="shared" si="14"/>
        <v>120</v>
      </c>
      <c r="BR44" s="35">
        <f t="shared" si="15"/>
        <v>147</v>
      </c>
      <c r="BS44" s="21">
        <f t="shared" si="16"/>
        <v>203</v>
      </c>
      <c r="BT44" s="50"/>
    </row>
    <row r="45" spans="1:79" ht="15" customHeight="1" thickBot="1" x14ac:dyDescent="0.25">
      <c r="A45" s="45" t="s">
        <v>115</v>
      </c>
      <c r="B45" s="1" t="s">
        <v>6</v>
      </c>
      <c r="C45" s="1" t="s">
        <v>6</v>
      </c>
      <c r="D45" s="1" t="s">
        <v>114</v>
      </c>
      <c r="F45" s="1">
        <v>0</v>
      </c>
      <c r="I45" s="1" t="s">
        <v>6</v>
      </c>
      <c r="J45" s="43"/>
      <c r="N45" s="43"/>
      <c r="R45" s="1">
        <f>Table15[[#This Row],[Column13]]+Table15[[#This Row],[Column14]]</f>
        <v>0</v>
      </c>
      <c r="S45" s="1">
        <f>Table15[[#This Row],[F/T Staff 2018/19]]+Table15[[#This Row],[P/T Staff 2018/19]]</f>
        <v>0</v>
      </c>
      <c r="T45" s="1">
        <f>Table15[[#This Row],[F/T Staff 2019/20]]+Table15[[#This Row],[P/T Staff 2019/20]]</f>
        <v>0</v>
      </c>
      <c r="U45" s="31">
        <f>Table15[[#This Row],[F/T Staff 2020/21]]+Table15[[#This Row],[P/T Staff 2020/21]]</f>
        <v>0</v>
      </c>
      <c r="V45" s="43"/>
      <c r="Z45" s="43"/>
      <c r="AD45" s="43"/>
      <c r="AH45" s="43">
        <v>0</v>
      </c>
      <c r="AL45" s="1">
        <f>Table15[[#This Row],[Column15]]+Table15[[#This Row],[Column19]]+Table15[[#This Row],[Column20]]+Table15[[#This Row],[Column16]]</f>
        <v>0</v>
      </c>
      <c r="AM45" s="1">
        <f>SUM(Table15[[#This Row],[F/T UG Single H 2018/19]]+Table15[[#This Row],[F/T UG Single H 2020/22]]+Table15[[#This Row],[F/T UG Joint H 2018/19]]+Table15[[#This Row],[Column3]])</f>
        <v>0</v>
      </c>
      <c r="AN45" s="1">
        <f>SUM(Table15[[#This Row],[F/T UG Single H 2019/20]]+Table15[[#This Row],[F/T UG Single H 2020/214]]+Table15[[#This Row],[F/T UG Joint H 2019/20]]+Table15[[#This Row],[Column2]])</f>
        <v>0</v>
      </c>
      <c r="AO45" s="38">
        <f>SUM(Table15[[#This Row],[F/T UG Single H 2020/21]]+Table15[[#This Row],[F/T UG Single H 2020/215]]+Table15[[#This Row],[F/T UG Joint H 2020/21]]+Table15[[#This Row],[Column1]])</f>
        <v>0</v>
      </c>
      <c r="AR45" s="43"/>
      <c r="AV45" s="43"/>
      <c r="AZ45" s="2">
        <f>Table15[[#This Row],[Column17]]+Table15[[#This Row],[Column21]]</f>
        <v>0</v>
      </c>
      <c r="BA45" s="1">
        <f>SUM(Table15[[#This Row],[F/T Taught PG 2018/19]]+Table15[[#This Row],[Column4]])</f>
        <v>0</v>
      </c>
      <c r="BB45" s="1">
        <f>SUM(Table15[[#This Row],[F/T Taught PG 2019/20]]+Table15[[#This Row],[Column6]])</f>
        <v>0</v>
      </c>
      <c r="BC45" s="39">
        <f>SUM(Table15[[#This Row],[F/T Taught PG 2020/21]]+Table15[[#This Row],[Column5]])</f>
        <v>0</v>
      </c>
      <c r="BD45" s="43"/>
      <c r="BH45" s="43"/>
      <c r="BL45" s="2">
        <f>Table15[[#This Row],[Column18]]+Table15[[#This Row],[Column22]]</f>
        <v>0</v>
      </c>
      <c r="BM45" s="1">
        <f>SUM(Table15[[#This Row],[F/T PhD 2018/19]]+Table15[[#This Row],[P/T PhD 2018/19]])</f>
        <v>0</v>
      </c>
      <c r="BN45" s="1">
        <f>SUM(Table15[[#This Row],[F/T PhD 2019/20]]+Table15[[#This Row],[P/T PhD 2019/20]])</f>
        <v>0</v>
      </c>
      <c r="BO45" s="39">
        <f>SUM(Table15[[#This Row],[F/T PhD 2020/21]]+Table15[[#This Row],[P/T PhD 2020/21]])</f>
        <v>0</v>
      </c>
      <c r="BP45" s="35">
        <f t="shared" si="13"/>
        <v>0</v>
      </c>
      <c r="BQ45" s="35">
        <f t="shared" si="14"/>
        <v>0</v>
      </c>
      <c r="BR45" s="35">
        <f t="shared" si="15"/>
        <v>0</v>
      </c>
      <c r="BS45" s="21">
        <f t="shared" si="16"/>
        <v>0</v>
      </c>
      <c r="BU45" s="41"/>
      <c r="BV45" s="41"/>
      <c r="BW45" s="41"/>
      <c r="BX45" s="41"/>
      <c r="BY45" s="41"/>
      <c r="BZ45" s="41"/>
      <c r="CA45" s="41"/>
    </row>
    <row r="46" spans="1:79" ht="26.25" thickBot="1" x14ac:dyDescent="0.25">
      <c r="A46" s="45" t="s">
        <v>119</v>
      </c>
      <c r="B46" s="1" t="s">
        <v>6</v>
      </c>
      <c r="C46" s="1" t="s">
        <v>6</v>
      </c>
      <c r="D46" s="1" t="s">
        <v>120</v>
      </c>
      <c r="F46" s="1">
        <v>30</v>
      </c>
      <c r="G46" s="1">
        <v>35</v>
      </c>
      <c r="I46" s="1" t="s">
        <v>6</v>
      </c>
      <c r="J46" s="48">
        <v>0</v>
      </c>
      <c r="N46" s="43"/>
      <c r="R46" s="1">
        <f>Table15[[#This Row],[Column13]]+Table15[[#This Row],[Column14]]</f>
        <v>0</v>
      </c>
      <c r="S46" s="1">
        <f>Table15[[#This Row],[F/T Staff 2018/19]]+Table15[[#This Row],[P/T Staff 2018/19]]</f>
        <v>0</v>
      </c>
      <c r="T46" s="1">
        <f>Table15[[#This Row],[F/T Staff 2019/20]]+Table15[[#This Row],[P/T Staff 2019/20]]</f>
        <v>0</v>
      </c>
      <c r="U46" s="31">
        <f>Table15[[#This Row],[F/T Staff 2020/21]]+Table15[[#This Row],[P/T Staff 2020/21]]</f>
        <v>0</v>
      </c>
      <c r="V46" s="43"/>
      <c r="Z46" s="43"/>
      <c r="AD46" s="43"/>
      <c r="AH46" s="43">
        <v>0</v>
      </c>
      <c r="AL46" s="1">
        <f>Table15[[#This Row],[Column15]]+Table15[[#This Row],[Column19]]+Table15[[#This Row],[Column20]]+Table15[[#This Row],[Column16]]</f>
        <v>0</v>
      </c>
      <c r="AM46" s="1">
        <f>SUM(Table15[[#This Row],[F/T UG Single H 2018/19]]+Table15[[#This Row],[F/T UG Single H 2020/22]]+Table15[[#This Row],[F/T UG Joint H 2018/19]]+Table15[[#This Row],[Column3]])</f>
        <v>0</v>
      </c>
      <c r="AN46" s="1">
        <f>SUM(Table15[[#This Row],[F/T UG Single H 2019/20]]+Table15[[#This Row],[F/T UG Single H 2020/214]]+Table15[[#This Row],[F/T UG Joint H 2019/20]]+Table15[[#This Row],[Column2]])</f>
        <v>0</v>
      </c>
      <c r="AO46" s="38">
        <f>SUM(Table15[[#This Row],[F/T UG Single H 2020/21]]+Table15[[#This Row],[F/T UG Single H 2020/215]]+Table15[[#This Row],[F/T UG Joint H 2020/21]]+Table15[[#This Row],[Column1]])</f>
        <v>0</v>
      </c>
      <c r="AR46" s="43"/>
      <c r="AV46" s="43"/>
      <c r="AZ46" s="2">
        <f>Table15[[#This Row],[Column17]]+Table15[[#This Row],[Column21]]</f>
        <v>0</v>
      </c>
      <c r="BA46" s="1">
        <f>SUM(Table15[[#This Row],[F/T Taught PG 2018/19]]+Table15[[#This Row],[Column4]])</f>
        <v>0</v>
      </c>
      <c r="BB46" s="1">
        <f>SUM(Table15[[#This Row],[F/T Taught PG 2019/20]]+Table15[[#This Row],[Column6]])</f>
        <v>0</v>
      </c>
      <c r="BC46" s="39">
        <f>SUM(Table15[[#This Row],[F/T Taught PG 2020/21]]+Table15[[#This Row],[Column5]])</f>
        <v>0</v>
      </c>
      <c r="BD46" s="43"/>
      <c r="BH46" s="43"/>
      <c r="BL46" s="2">
        <f>Table15[[#This Row],[Column18]]+Table15[[#This Row],[Column22]]</f>
        <v>0</v>
      </c>
      <c r="BM46" s="1">
        <f>SUM(Table15[[#This Row],[F/T PhD 2018/19]]+Table15[[#This Row],[P/T PhD 2018/19]])</f>
        <v>0</v>
      </c>
      <c r="BN46" s="1">
        <f>SUM(Table15[[#This Row],[F/T PhD 2019/20]]+Table15[[#This Row],[P/T PhD 2019/20]])</f>
        <v>0</v>
      </c>
      <c r="BO46" s="39">
        <f>SUM(Table15[[#This Row],[F/T PhD 2020/21]]+Table15[[#This Row],[P/T PhD 2020/21]])</f>
        <v>0</v>
      </c>
      <c r="BP46" s="35">
        <f t="shared" si="13"/>
        <v>0</v>
      </c>
      <c r="BQ46" s="35">
        <f t="shared" si="14"/>
        <v>0</v>
      </c>
      <c r="BR46" s="35">
        <f t="shared" si="15"/>
        <v>0</v>
      </c>
      <c r="BS46" s="21">
        <f t="shared" si="16"/>
        <v>0</v>
      </c>
    </row>
    <row r="47" spans="1:79" ht="102.75" thickBot="1" x14ac:dyDescent="0.25">
      <c r="A47" s="45" t="s">
        <v>127</v>
      </c>
      <c r="B47" s="1" t="s">
        <v>6</v>
      </c>
      <c r="C47" s="1" t="s">
        <v>6</v>
      </c>
      <c r="D47" s="1" t="s">
        <v>126</v>
      </c>
      <c r="F47" s="1">
        <v>0</v>
      </c>
      <c r="I47" s="1">
        <v>1</v>
      </c>
      <c r="J47" s="48">
        <v>0</v>
      </c>
      <c r="N47" s="43"/>
      <c r="R47" s="1">
        <f>Table15[[#This Row],[Column13]]+Table15[[#This Row],[Column14]]</f>
        <v>0</v>
      </c>
      <c r="S47" s="1">
        <f>Table15[[#This Row],[F/T Staff 2018/19]]+Table15[[#This Row],[P/T Staff 2018/19]]</f>
        <v>0</v>
      </c>
      <c r="T47" s="1">
        <f>Table15[[#This Row],[F/T Staff 2019/20]]+Table15[[#This Row],[P/T Staff 2019/20]]</f>
        <v>0</v>
      </c>
      <c r="U47" s="31">
        <f>Table15[[#This Row],[F/T Staff 2020/21]]+Table15[[#This Row],[P/T Staff 2020/21]]</f>
        <v>0</v>
      </c>
      <c r="V47" s="43"/>
      <c r="Z47" s="43"/>
      <c r="AD47" s="43"/>
      <c r="AH47" s="43">
        <v>0</v>
      </c>
      <c r="AL47" s="1">
        <f>Table15[[#This Row],[Column15]]+Table15[[#This Row],[Column19]]+Table15[[#This Row],[Column20]]+Table15[[#This Row],[Column16]]</f>
        <v>0</v>
      </c>
      <c r="AM47" s="1">
        <f>SUM(Table15[[#This Row],[F/T UG Single H 2018/19]]+Table15[[#This Row],[F/T UG Single H 2020/22]]+Table15[[#This Row],[F/T UG Joint H 2018/19]]+Table15[[#This Row],[Column3]])</f>
        <v>0</v>
      </c>
      <c r="AN47" s="1">
        <f>SUM(Table15[[#This Row],[F/T UG Single H 2019/20]]+Table15[[#This Row],[F/T UG Single H 2020/214]]+Table15[[#This Row],[F/T UG Joint H 2019/20]]+Table15[[#This Row],[Column2]])</f>
        <v>0</v>
      </c>
      <c r="AO47" s="38">
        <f>SUM(Table15[[#This Row],[F/T UG Single H 2020/21]]+Table15[[#This Row],[F/T UG Single H 2020/215]]+Table15[[#This Row],[F/T UG Joint H 2020/21]]+Table15[[#This Row],[Column1]])</f>
        <v>0</v>
      </c>
      <c r="AR47" s="43"/>
      <c r="AV47" s="43"/>
      <c r="AZ47" s="2">
        <f>Table15[[#This Row],[Column17]]+Table15[[#This Row],[Column21]]</f>
        <v>0</v>
      </c>
      <c r="BA47" s="1">
        <f>SUM(Table15[[#This Row],[F/T Taught PG 2018/19]]+Table15[[#This Row],[Column4]])</f>
        <v>0</v>
      </c>
      <c r="BB47" s="1">
        <f>SUM(Table15[[#This Row],[F/T Taught PG 2019/20]]+Table15[[#This Row],[Column6]])</f>
        <v>0</v>
      </c>
      <c r="BC47" s="39">
        <f>SUM(Table15[[#This Row],[F/T Taught PG 2020/21]]+Table15[[#This Row],[Column5]])</f>
        <v>0</v>
      </c>
      <c r="BD47" s="43"/>
      <c r="BH47" s="43"/>
      <c r="BL47" s="2">
        <f>Table15[[#This Row],[Column18]]+Table15[[#This Row],[Column22]]</f>
        <v>0</v>
      </c>
      <c r="BM47" s="1">
        <f>SUM(Table15[[#This Row],[F/T PhD 2018/19]]+Table15[[#This Row],[P/T PhD 2018/19]])</f>
        <v>0</v>
      </c>
      <c r="BN47" s="1">
        <f>SUM(Table15[[#This Row],[F/T PhD 2019/20]]+Table15[[#This Row],[P/T PhD 2019/20]])</f>
        <v>0</v>
      </c>
      <c r="BO47" s="39">
        <f>SUM(Table15[[#This Row],[F/T PhD 2020/21]]+Table15[[#This Row],[P/T PhD 2020/21]])</f>
        <v>0</v>
      </c>
      <c r="BP47" s="35">
        <f t="shared" si="13"/>
        <v>0</v>
      </c>
      <c r="BQ47" s="35">
        <f t="shared" si="14"/>
        <v>0</v>
      </c>
      <c r="BR47" s="35">
        <f t="shared" si="15"/>
        <v>0</v>
      </c>
      <c r="BS47" s="21">
        <f t="shared" si="16"/>
        <v>0</v>
      </c>
      <c r="BT47" s="49"/>
    </row>
    <row r="48" spans="1:79" ht="26.25" thickBot="1" x14ac:dyDescent="0.25">
      <c r="A48" s="45" t="s">
        <v>128</v>
      </c>
      <c r="B48" s="1" t="s">
        <v>6</v>
      </c>
      <c r="C48" s="1" t="s">
        <v>6</v>
      </c>
      <c r="D48" s="1" t="s">
        <v>30</v>
      </c>
      <c r="F48" s="1">
        <v>0</v>
      </c>
      <c r="I48" s="1" t="s">
        <v>6</v>
      </c>
      <c r="J48" s="43"/>
      <c r="N48" s="43"/>
      <c r="R48" s="1">
        <f>Table15[[#This Row],[Column13]]+Table15[[#This Row],[Column14]]</f>
        <v>0</v>
      </c>
      <c r="S48" s="1">
        <f>Table15[[#This Row],[F/T Staff 2018/19]]+Table15[[#This Row],[P/T Staff 2018/19]]</f>
        <v>0</v>
      </c>
      <c r="T48" s="1">
        <f>Table15[[#This Row],[F/T Staff 2019/20]]+Table15[[#This Row],[P/T Staff 2019/20]]</f>
        <v>0</v>
      </c>
      <c r="U48" s="31">
        <f>Table15[[#This Row],[F/T Staff 2020/21]]+Table15[[#This Row],[P/T Staff 2020/21]]</f>
        <v>0</v>
      </c>
      <c r="V48" s="43"/>
      <c r="Z48" s="43"/>
      <c r="AD48" s="43"/>
      <c r="AH48" s="43">
        <v>1</v>
      </c>
      <c r="AL48" s="1">
        <f>Table15[[#This Row],[Column15]]+Table15[[#This Row],[Column19]]+Table15[[#This Row],[Column20]]+Table15[[#This Row],[Column16]]</f>
        <v>1</v>
      </c>
      <c r="AM48" s="1">
        <f>SUM(Table15[[#This Row],[F/T UG Single H 2018/19]]+Table15[[#This Row],[F/T UG Single H 2020/22]]+Table15[[#This Row],[F/T UG Joint H 2018/19]]+Table15[[#This Row],[Column3]])</f>
        <v>0</v>
      </c>
      <c r="AN48" s="1">
        <f>SUM(Table15[[#This Row],[F/T UG Single H 2019/20]]+Table15[[#This Row],[F/T UG Single H 2020/214]]+Table15[[#This Row],[F/T UG Joint H 2019/20]]+Table15[[#This Row],[Column2]])</f>
        <v>0</v>
      </c>
      <c r="AO48" s="38">
        <f>SUM(Table15[[#This Row],[F/T UG Single H 2020/21]]+Table15[[#This Row],[F/T UG Single H 2020/215]]+Table15[[#This Row],[F/T UG Joint H 2020/21]]+Table15[[#This Row],[Column1]])</f>
        <v>0</v>
      </c>
      <c r="AR48" s="43"/>
      <c r="AV48" s="43"/>
      <c r="AZ48" s="2">
        <f>Table15[[#This Row],[Column17]]+Table15[[#This Row],[Column21]]</f>
        <v>0</v>
      </c>
      <c r="BA48" s="1">
        <f>SUM(Table15[[#This Row],[F/T Taught PG 2018/19]]+Table15[[#This Row],[Column4]])</f>
        <v>0</v>
      </c>
      <c r="BB48" s="1">
        <f>SUM(Table15[[#This Row],[F/T Taught PG 2019/20]]+Table15[[#This Row],[Column6]])</f>
        <v>0</v>
      </c>
      <c r="BC48" s="39">
        <f>SUM(Table15[[#This Row],[F/T Taught PG 2020/21]]+Table15[[#This Row],[Column5]])</f>
        <v>0</v>
      </c>
      <c r="BD48" s="43"/>
      <c r="BH48" s="43"/>
      <c r="BL48" s="2">
        <f>Table15[[#This Row],[Column18]]+Table15[[#This Row],[Column22]]</f>
        <v>0</v>
      </c>
      <c r="BM48" s="1">
        <f>SUM(Table15[[#This Row],[F/T PhD 2018/19]]+Table15[[#This Row],[P/T PhD 2018/19]])</f>
        <v>0</v>
      </c>
      <c r="BN48" s="1">
        <f>SUM(Table15[[#This Row],[F/T PhD 2019/20]]+Table15[[#This Row],[P/T PhD 2019/20]])</f>
        <v>0</v>
      </c>
      <c r="BO48" s="39">
        <f>SUM(Table15[[#This Row],[F/T PhD 2020/21]]+Table15[[#This Row],[P/T PhD 2020/21]])</f>
        <v>0</v>
      </c>
      <c r="BP48" s="35">
        <f t="shared" si="13"/>
        <v>0</v>
      </c>
      <c r="BQ48" s="35">
        <f t="shared" si="14"/>
        <v>0</v>
      </c>
      <c r="BR48" s="35">
        <f t="shared" si="15"/>
        <v>0</v>
      </c>
      <c r="BS48" s="21">
        <f t="shared" si="16"/>
        <v>0</v>
      </c>
    </row>
    <row r="49" spans="1:79" ht="77.25" thickBot="1" x14ac:dyDescent="0.25">
      <c r="A49" s="47" t="s">
        <v>142</v>
      </c>
      <c r="B49" s="1" t="s">
        <v>6</v>
      </c>
      <c r="C49" s="1" t="s">
        <v>6</v>
      </c>
      <c r="D49" s="1" t="s">
        <v>143</v>
      </c>
      <c r="F49" s="1">
        <v>0</v>
      </c>
      <c r="G49" s="1">
        <v>5</v>
      </c>
      <c r="I49" s="1">
        <v>1</v>
      </c>
      <c r="J49" s="46">
        <v>1</v>
      </c>
      <c r="K49" s="1">
        <v>1</v>
      </c>
      <c r="L49" s="1">
        <v>1</v>
      </c>
      <c r="M49" s="3">
        <v>1</v>
      </c>
      <c r="N49" s="52">
        <v>3</v>
      </c>
      <c r="O49" s="1">
        <v>4</v>
      </c>
      <c r="P49" s="1">
        <v>3</v>
      </c>
      <c r="Q49" s="3">
        <v>3</v>
      </c>
      <c r="R49" s="1">
        <f>Table15[[#This Row],[Column13]]+Table15[[#This Row],[Column14]]</f>
        <v>4</v>
      </c>
      <c r="S49" s="1">
        <f>Table15[[#This Row],[F/T Staff 2018/19]]+Table15[[#This Row],[P/T Staff 2018/19]]</f>
        <v>5</v>
      </c>
      <c r="T49" s="1">
        <f>Table15[[#This Row],[F/T Staff 2019/20]]+Table15[[#This Row],[P/T Staff 2019/20]]</f>
        <v>4</v>
      </c>
      <c r="U49" s="31">
        <f>Table15[[#This Row],[F/T Staff 2020/21]]+Table15[[#This Row],[P/T Staff 2020/21]]</f>
        <v>4</v>
      </c>
      <c r="V49" s="46"/>
      <c r="Z49" s="46"/>
      <c r="AD49" s="46">
        <v>8</v>
      </c>
      <c r="AE49" s="1">
        <v>36</v>
      </c>
      <c r="AF49" s="1">
        <v>23</v>
      </c>
      <c r="AH49" s="46"/>
      <c r="AL49" s="1">
        <f>Table15[[#This Row],[Column15]]+Table15[[#This Row],[Column19]]+Table15[[#This Row],[Column20]]+Table15[[#This Row],[Column16]]</f>
        <v>8</v>
      </c>
      <c r="AM49" s="1">
        <f>SUM(Table15[[#This Row],[F/T UG Single H 2018/19]]+Table15[[#This Row],[F/T UG Single H 2020/22]]+Table15[[#This Row],[F/T UG Joint H 2018/19]]+Table15[[#This Row],[Column3]])</f>
        <v>36</v>
      </c>
      <c r="AN49" s="1">
        <f>SUM(Table15[[#This Row],[F/T UG Single H 2019/20]]+Table15[[#This Row],[F/T UG Single H 2020/214]]+Table15[[#This Row],[F/T UG Joint H 2019/20]]+Table15[[#This Row],[Column2]])</f>
        <v>23</v>
      </c>
      <c r="AO49" s="38">
        <f>SUM(Table15[[#This Row],[F/T UG Single H 2020/21]]+Table15[[#This Row],[F/T UG Single H 2020/215]]+Table15[[#This Row],[F/T UG Joint H 2020/21]]+Table15[[#This Row],[Column1]])</f>
        <v>0</v>
      </c>
      <c r="AP49" s="5">
        <v>15</v>
      </c>
      <c r="AQ49" s="5">
        <v>8</v>
      </c>
      <c r="AR49" s="46"/>
      <c r="AU49" s="4">
        <v>8</v>
      </c>
      <c r="AV49" s="46"/>
      <c r="AZ49" s="2">
        <f>Table15[[#This Row],[Column17]]+Table15[[#This Row],[Column21]]</f>
        <v>0</v>
      </c>
      <c r="BA49" s="1">
        <f>SUM(Table15[[#This Row],[F/T Taught PG 2018/19]]+Table15[[#This Row],[Column4]])</f>
        <v>0</v>
      </c>
      <c r="BB49" s="1">
        <f>SUM(Table15[[#This Row],[F/T Taught PG 2019/20]]+Table15[[#This Row],[Column6]])</f>
        <v>0</v>
      </c>
      <c r="BC49" s="39">
        <f>SUM(Table15[[#This Row],[F/T Taught PG 2020/21]]+Table15[[#This Row],[Column5]])</f>
        <v>8</v>
      </c>
      <c r="BD49" s="46"/>
      <c r="BL49" s="2">
        <f>Table15[[#This Row],[Column18]]+Table15[[#This Row],[Column22]]</f>
        <v>0</v>
      </c>
      <c r="BM49" s="1">
        <f>SUM(Table15[[#This Row],[F/T PhD 2018/19]]+Table15[[#This Row],[P/T PhD 2018/19]])</f>
        <v>0</v>
      </c>
      <c r="BN49" s="1">
        <f>SUM(Table15[[#This Row],[F/T PhD 2019/20]]+Table15[[#This Row],[P/T PhD 2019/20]])</f>
        <v>0</v>
      </c>
      <c r="BO49" s="39">
        <f>SUM(Table15[[#This Row],[F/T PhD 2020/21]]+Table15[[#This Row],[P/T PhD 2020/21]])</f>
        <v>0</v>
      </c>
      <c r="BP49" s="35">
        <f>AO49+BC49+BO49</f>
        <v>8</v>
      </c>
      <c r="BQ49" s="35">
        <f t="shared" si="14"/>
        <v>23</v>
      </c>
      <c r="BR49" s="35">
        <f t="shared" si="15"/>
        <v>31</v>
      </c>
      <c r="BS49" s="21">
        <f t="shared" si="16"/>
        <v>31</v>
      </c>
      <c r="BT49" s="41"/>
    </row>
    <row r="50" spans="1:79" x14ac:dyDescent="0.2">
      <c r="A50" s="45" t="s">
        <v>155</v>
      </c>
      <c r="J50" s="43"/>
      <c r="N50" s="43"/>
      <c r="R50" s="1">
        <f>Table15[[#This Row],[Column13]]+Table15[[#This Row],[Column14]]</f>
        <v>0</v>
      </c>
      <c r="T50" s="1">
        <f>Table15[[#This Row],[F/T Staff 2019/20]]+Table15[[#This Row],[P/T Staff 2019/20]]</f>
        <v>0</v>
      </c>
      <c r="U50" s="31">
        <f>Table15[[#This Row],[F/T Staff 2020/21]]+Table15[[#This Row],[P/T Staff 2020/21]]</f>
        <v>0</v>
      </c>
      <c r="V50" s="43"/>
      <c r="Z50" s="43"/>
      <c r="AD50" s="43"/>
      <c r="AH50" s="43">
        <v>0</v>
      </c>
      <c r="AL50" s="1">
        <f>Table15[[#This Row],[Column15]]+Table15[[#This Row],[Column19]]+Table15[[#This Row],[Column20]]+Table15[[#This Row],[Column16]]</f>
        <v>0</v>
      </c>
      <c r="AM50" s="1">
        <f>Table15[[#This Row],[F/T UG Single H 2018/19]]+Table15[[#This Row],[F/T UG Joint H 2018/19]]</f>
        <v>0</v>
      </c>
      <c r="AN50" s="1">
        <f>Table15[[#This Row],[F/T UG Single H 2019/20]]+Table15[[#This Row],[F/T UG Joint H 2019/20]]</f>
        <v>0</v>
      </c>
      <c r="AO50" s="38">
        <f>Table15[[#This Row],[F/T UG Single H 2020/21]]+Table15[[#This Row],[F/T UG Joint H 2020/21]]</f>
        <v>0</v>
      </c>
      <c r="AR50" s="43"/>
      <c r="AV50" s="43"/>
      <c r="AZ50" s="2">
        <f>Table15[[#This Row],[Column17]]+Table15[[#This Row],[Column21]]</f>
        <v>0</v>
      </c>
      <c r="BD50" s="43"/>
      <c r="BH50" s="43"/>
      <c r="BL50" s="2">
        <f>Table15[[#This Row],[Column18]]+Table15[[#This Row],[Column22]]</f>
        <v>0</v>
      </c>
    </row>
    <row r="52" spans="1:79" x14ac:dyDescent="0.2">
      <c r="BU52" s="41"/>
      <c r="BV52" s="41"/>
      <c r="BW52" s="41"/>
      <c r="BX52" s="41"/>
      <c r="BY52" s="41"/>
      <c r="BZ52" s="41"/>
      <c r="CA52" s="41"/>
    </row>
    <row r="54" spans="1:79" s="2" customFormat="1" x14ac:dyDescent="0.2">
      <c r="U54" s="37"/>
      <c r="V54" s="37"/>
      <c r="AO54" s="37"/>
      <c r="BC54" s="37"/>
      <c r="BD54" s="37"/>
      <c r="BO54" s="37"/>
      <c r="BP54" s="37"/>
      <c r="BQ54" s="37"/>
      <c r="BR54" s="37"/>
      <c r="BS54" s="31"/>
    </row>
    <row r="55" spans="1:79" s="2" customFormat="1" x14ac:dyDescent="0.2">
      <c r="U55" s="37"/>
      <c r="V55" s="37"/>
      <c r="AO55" s="37"/>
      <c r="BC55" s="37"/>
      <c r="BD55" s="37"/>
      <c r="BO55" s="37"/>
      <c r="BP55" s="37"/>
      <c r="BQ55" s="37"/>
      <c r="BR55" s="37"/>
      <c r="BS55" s="31"/>
    </row>
    <row r="56" spans="1:79" s="2" customFormat="1" x14ac:dyDescent="0.2">
      <c r="U56" s="37"/>
      <c r="V56" s="37"/>
      <c r="AO56" s="37"/>
      <c r="BC56" s="37"/>
      <c r="BD56" s="37"/>
      <c r="BO56" s="37"/>
      <c r="BP56" s="37"/>
      <c r="BQ56" s="37"/>
      <c r="BR56" s="37"/>
      <c r="BS56" s="31"/>
    </row>
    <row r="57" spans="1:79" s="2" customFormat="1" x14ac:dyDescent="0.2">
      <c r="U57" s="37"/>
      <c r="V57" s="37"/>
      <c r="AO57" s="37"/>
      <c r="BC57" s="37"/>
      <c r="BD57" s="37"/>
      <c r="BO57" s="37"/>
      <c r="BP57" s="37"/>
      <c r="BQ57" s="37"/>
      <c r="BR57" s="37"/>
      <c r="BS57" s="31"/>
    </row>
    <row r="58" spans="1:79" s="2" customFormat="1" x14ac:dyDescent="0.2">
      <c r="U58" s="37"/>
      <c r="V58" s="37"/>
      <c r="AO58" s="37"/>
      <c r="BC58" s="37"/>
      <c r="BD58" s="37"/>
      <c r="BO58" s="37"/>
      <c r="BP58" s="37"/>
      <c r="BQ58" s="37"/>
      <c r="BR58" s="37"/>
      <c r="BS58" s="31"/>
    </row>
    <row r="59" spans="1:79" s="2" customFormat="1" x14ac:dyDescent="0.2">
      <c r="U59" s="37"/>
      <c r="V59" s="37"/>
      <c r="AO59" s="37"/>
      <c r="BC59" s="37"/>
      <c r="BD59" s="37"/>
      <c r="BO59" s="37"/>
      <c r="BP59" s="37"/>
      <c r="BQ59" s="37"/>
      <c r="BR59" s="37"/>
      <c r="BS59" s="31"/>
    </row>
    <row r="60" spans="1:79" s="2" customFormat="1" x14ac:dyDescent="0.2">
      <c r="U60" s="37"/>
      <c r="V60" s="37"/>
      <c r="AO60" s="37"/>
      <c r="BC60" s="37"/>
      <c r="BD60" s="37"/>
      <c r="BO60" s="37"/>
      <c r="BP60" s="37"/>
      <c r="BQ60" s="37"/>
      <c r="BR60" s="37"/>
      <c r="BS60" s="31"/>
    </row>
    <row r="61" spans="1:79" s="2" customFormat="1" x14ac:dyDescent="0.2">
      <c r="U61" s="37"/>
      <c r="V61" s="37"/>
      <c r="AO61" s="37"/>
      <c r="BC61" s="37"/>
      <c r="BD61" s="37"/>
      <c r="BO61" s="37"/>
      <c r="BP61" s="37"/>
      <c r="BQ61" s="37"/>
      <c r="BR61" s="37"/>
      <c r="BS61" s="31"/>
    </row>
    <row r="62" spans="1:79" s="2" customFormat="1" x14ac:dyDescent="0.2">
      <c r="U62" s="37"/>
      <c r="V62" s="37"/>
      <c r="AO62" s="37"/>
      <c r="BC62" s="37"/>
      <c r="BD62" s="37"/>
      <c r="BO62" s="37"/>
      <c r="BP62" s="37"/>
      <c r="BQ62" s="37"/>
      <c r="BR62" s="37"/>
      <c r="BS62" s="31"/>
    </row>
    <row r="63" spans="1:79" s="2" customFormat="1" x14ac:dyDescent="0.2">
      <c r="U63" s="37"/>
      <c r="V63" s="37"/>
      <c r="AO63" s="37"/>
      <c r="BC63" s="37"/>
      <c r="BD63" s="37"/>
      <c r="BO63" s="37"/>
      <c r="BP63" s="37"/>
      <c r="BQ63" s="37"/>
      <c r="BR63" s="37"/>
      <c r="BS63" s="31"/>
    </row>
    <row r="64" spans="1:79" s="2" customFormat="1" x14ac:dyDescent="0.2">
      <c r="U64" s="37"/>
      <c r="V64" s="37"/>
      <c r="AO64" s="37"/>
      <c r="BC64" s="37"/>
      <c r="BD64" s="37"/>
      <c r="BO64" s="37"/>
      <c r="BP64" s="37"/>
      <c r="BQ64" s="37"/>
      <c r="BR64" s="37"/>
      <c r="BS64" s="31"/>
    </row>
    <row r="65" spans="21:71" s="2" customFormat="1" x14ac:dyDescent="0.2">
      <c r="U65" s="37"/>
      <c r="V65" s="37"/>
      <c r="AO65" s="37"/>
      <c r="BC65" s="37"/>
      <c r="BD65" s="37"/>
      <c r="BO65" s="37"/>
      <c r="BP65" s="37"/>
      <c r="BQ65" s="37"/>
      <c r="BR65" s="37"/>
      <c r="BS65" s="31"/>
    </row>
    <row r="66" spans="21:71" s="2" customFormat="1" x14ac:dyDescent="0.2">
      <c r="U66" s="37"/>
      <c r="V66" s="37"/>
      <c r="AO66" s="37"/>
      <c r="BC66" s="37"/>
      <c r="BD66" s="37"/>
      <c r="BO66" s="37"/>
      <c r="BP66" s="37"/>
      <c r="BQ66" s="37"/>
      <c r="BR66" s="37"/>
      <c r="BS66" s="31"/>
    </row>
    <row r="67" spans="21:71" s="2" customFormat="1" x14ac:dyDescent="0.2">
      <c r="U67" s="37"/>
      <c r="V67" s="37"/>
      <c r="AO67" s="37"/>
      <c r="BC67" s="37"/>
      <c r="BD67" s="37"/>
      <c r="BO67" s="37"/>
      <c r="BP67" s="37"/>
      <c r="BQ67" s="37"/>
      <c r="BR67" s="37"/>
      <c r="BS67" s="31"/>
    </row>
    <row r="68" spans="21:71" s="2" customFormat="1" x14ac:dyDescent="0.2">
      <c r="U68" s="37"/>
      <c r="V68" s="37"/>
      <c r="AO68" s="37"/>
      <c r="BC68" s="37"/>
      <c r="BD68" s="37"/>
      <c r="BO68" s="37"/>
      <c r="BP68" s="37"/>
      <c r="BQ68" s="37"/>
      <c r="BR68" s="37"/>
      <c r="BS68" s="31"/>
    </row>
    <row r="69" spans="21:71" s="2" customFormat="1" x14ac:dyDescent="0.2">
      <c r="U69" s="37"/>
      <c r="V69" s="37"/>
      <c r="AO69" s="37"/>
      <c r="BC69" s="37"/>
      <c r="BD69" s="37"/>
      <c r="BO69" s="37"/>
      <c r="BP69" s="37"/>
      <c r="BQ69" s="37"/>
      <c r="BR69" s="37"/>
      <c r="BS69" s="31"/>
    </row>
    <row r="70" spans="21:71" s="2" customFormat="1" x14ac:dyDescent="0.2">
      <c r="U70" s="37"/>
      <c r="V70" s="37"/>
      <c r="AO70" s="37"/>
      <c r="BC70" s="37"/>
      <c r="BD70" s="37"/>
      <c r="BO70" s="37"/>
      <c r="BP70" s="37"/>
      <c r="BQ70" s="37"/>
      <c r="BR70" s="37"/>
      <c r="BS70" s="31"/>
    </row>
    <row r="71" spans="21:71" s="2" customFormat="1" x14ac:dyDescent="0.2">
      <c r="U71" s="37"/>
      <c r="V71" s="37"/>
      <c r="AO71" s="37"/>
      <c r="BC71" s="37"/>
      <c r="BD71" s="37"/>
      <c r="BO71" s="37"/>
      <c r="BP71" s="37"/>
      <c r="BQ71" s="37"/>
      <c r="BR71" s="37"/>
      <c r="BS71" s="31"/>
    </row>
    <row r="72" spans="21:71" s="2" customFormat="1" x14ac:dyDescent="0.2">
      <c r="U72" s="37"/>
      <c r="V72" s="37"/>
      <c r="AO72" s="37"/>
      <c r="BC72" s="37"/>
      <c r="BD72" s="37"/>
      <c r="BO72" s="37"/>
      <c r="BP72" s="37"/>
      <c r="BQ72" s="37"/>
      <c r="BR72" s="37"/>
      <c r="BS72" s="31"/>
    </row>
    <row r="73" spans="21:71" s="2" customFormat="1" x14ac:dyDescent="0.2">
      <c r="U73" s="37"/>
      <c r="V73" s="37"/>
      <c r="AO73" s="37"/>
      <c r="BC73" s="37"/>
      <c r="BD73" s="37"/>
      <c r="BO73" s="37"/>
      <c r="BP73" s="37"/>
      <c r="BQ73" s="37"/>
      <c r="BR73" s="37"/>
      <c r="BS73" s="31"/>
    </row>
    <row r="74" spans="21:71" s="2" customFormat="1" x14ac:dyDescent="0.2">
      <c r="U74" s="37"/>
      <c r="V74" s="37"/>
      <c r="AO74" s="37"/>
      <c r="BC74" s="37"/>
      <c r="BD74" s="37"/>
      <c r="BO74" s="37"/>
      <c r="BP74" s="37"/>
      <c r="BQ74" s="37"/>
      <c r="BR74" s="37"/>
      <c r="BS74" s="31"/>
    </row>
    <row r="75" spans="21:71" s="2" customFormat="1" x14ac:dyDescent="0.2">
      <c r="U75" s="37"/>
      <c r="V75" s="37"/>
      <c r="AO75" s="37"/>
      <c r="BC75" s="37"/>
      <c r="BD75" s="37"/>
      <c r="BO75" s="37"/>
      <c r="BP75" s="37"/>
      <c r="BQ75" s="37"/>
      <c r="BR75" s="37"/>
      <c r="BS75" s="31"/>
    </row>
    <row r="76" spans="21:71" s="2" customFormat="1" x14ac:dyDescent="0.2">
      <c r="U76" s="37"/>
      <c r="V76" s="37"/>
      <c r="AO76" s="37"/>
      <c r="BC76" s="37"/>
      <c r="BD76" s="37"/>
      <c r="BO76" s="37"/>
      <c r="BP76" s="37"/>
      <c r="BQ76" s="37"/>
      <c r="BR76" s="37"/>
      <c r="BS76" s="31"/>
    </row>
    <row r="77" spans="21:71" s="2" customFormat="1" x14ac:dyDescent="0.2">
      <c r="U77" s="37"/>
      <c r="V77" s="37"/>
      <c r="AO77" s="37"/>
      <c r="BC77" s="37"/>
      <c r="BD77" s="37"/>
      <c r="BO77" s="37"/>
      <c r="BP77" s="37"/>
      <c r="BQ77" s="37"/>
      <c r="BR77" s="37"/>
      <c r="BS77" s="31"/>
    </row>
    <row r="78" spans="21:71" s="2" customFormat="1" x14ac:dyDescent="0.2">
      <c r="U78" s="37"/>
      <c r="V78" s="37"/>
      <c r="AO78" s="37"/>
      <c r="BC78" s="37"/>
      <c r="BD78" s="37"/>
      <c r="BO78" s="37"/>
      <c r="BP78" s="37"/>
      <c r="BQ78" s="37"/>
      <c r="BR78" s="37"/>
      <c r="BS78" s="31"/>
    </row>
    <row r="79" spans="21:71" s="2" customFormat="1" x14ac:dyDescent="0.2">
      <c r="U79" s="37"/>
      <c r="V79" s="37"/>
      <c r="AO79" s="37"/>
      <c r="BC79" s="37"/>
      <c r="BD79" s="37"/>
      <c r="BO79" s="37"/>
      <c r="BP79" s="37"/>
      <c r="BQ79" s="37"/>
      <c r="BR79" s="37"/>
      <c r="BS79" s="31"/>
    </row>
    <row r="80" spans="21:71" s="2" customFormat="1" x14ac:dyDescent="0.2">
      <c r="U80" s="37"/>
      <c r="V80" s="37"/>
      <c r="AO80" s="37"/>
      <c r="BC80" s="37"/>
      <c r="BD80" s="37"/>
      <c r="BO80" s="37"/>
      <c r="BP80" s="37"/>
      <c r="BQ80" s="37"/>
      <c r="BR80" s="37"/>
      <c r="BS80" s="31"/>
    </row>
    <row r="81" spans="21:71" s="2" customFormat="1" x14ac:dyDescent="0.2">
      <c r="U81" s="37"/>
      <c r="V81" s="37"/>
      <c r="AO81" s="37"/>
      <c r="BC81" s="37"/>
      <c r="BD81" s="37"/>
      <c r="BO81" s="37"/>
      <c r="BP81" s="37"/>
      <c r="BQ81" s="37"/>
      <c r="BR81" s="37"/>
      <c r="BS81" s="31"/>
    </row>
    <row r="82" spans="21:71" s="2" customFormat="1" x14ac:dyDescent="0.2">
      <c r="U82" s="37"/>
      <c r="V82" s="37"/>
      <c r="AO82" s="37"/>
      <c r="BC82" s="37"/>
      <c r="BD82" s="37"/>
      <c r="BO82" s="37"/>
      <c r="BP82" s="37"/>
      <c r="BQ82" s="37"/>
      <c r="BR82" s="37"/>
      <c r="BS82" s="31"/>
    </row>
    <row r="83" spans="21:71" s="2" customFormat="1" x14ac:dyDescent="0.2">
      <c r="U83" s="37"/>
      <c r="V83" s="37"/>
      <c r="AO83" s="37"/>
      <c r="BC83" s="37"/>
      <c r="BD83" s="37"/>
      <c r="BO83" s="37"/>
      <c r="BP83" s="37"/>
      <c r="BQ83" s="37"/>
      <c r="BR83" s="37"/>
      <c r="BS83" s="31"/>
    </row>
    <row r="84" spans="21:71" s="2" customFormat="1" x14ac:dyDescent="0.2">
      <c r="U84" s="37"/>
      <c r="V84" s="37"/>
      <c r="AO84" s="37"/>
      <c r="BC84" s="37"/>
      <c r="BD84" s="37"/>
      <c r="BO84" s="37"/>
      <c r="BP84" s="37"/>
      <c r="BQ84" s="37"/>
      <c r="BR84" s="37"/>
      <c r="BS84" s="31"/>
    </row>
    <row r="85" spans="21:71" s="2" customFormat="1" x14ac:dyDescent="0.2">
      <c r="U85" s="37"/>
      <c r="V85" s="37"/>
      <c r="AO85" s="37"/>
      <c r="BC85" s="37"/>
      <c r="BD85" s="37"/>
      <c r="BO85" s="37"/>
      <c r="BP85" s="37"/>
      <c r="BQ85" s="37"/>
      <c r="BR85" s="37"/>
      <c r="BS85" s="31"/>
    </row>
    <row r="86" spans="21:71" s="2" customFormat="1" x14ac:dyDescent="0.2">
      <c r="U86" s="37"/>
      <c r="V86" s="37"/>
      <c r="AO86" s="37"/>
      <c r="BC86" s="37"/>
      <c r="BD86" s="37"/>
      <c r="BO86" s="37"/>
      <c r="BP86" s="37"/>
      <c r="BQ86" s="37"/>
      <c r="BR86" s="37"/>
      <c r="BS86" s="31"/>
    </row>
    <row r="87" spans="21:71" s="2" customFormat="1" x14ac:dyDescent="0.2">
      <c r="U87" s="37"/>
      <c r="V87" s="37"/>
      <c r="AO87" s="37"/>
      <c r="BC87" s="37"/>
      <c r="BD87" s="37"/>
      <c r="BO87" s="37"/>
      <c r="BP87" s="37"/>
      <c r="BQ87" s="37"/>
      <c r="BR87" s="37"/>
      <c r="BS87" s="31"/>
    </row>
    <row r="88" spans="21:71" s="2" customFormat="1" x14ac:dyDescent="0.2">
      <c r="U88" s="37"/>
      <c r="V88" s="37"/>
      <c r="AO88" s="37"/>
      <c r="BC88" s="37"/>
      <c r="BD88" s="37"/>
      <c r="BO88" s="37"/>
      <c r="BP88" s="37"/>
      <c r="BQ88" s="37"/>
      <c r="BR88" s="37"/>
      <c r="BS88" s="31"/>
    </row>
    <row r="89" spans="21:71" s="2" customFormat="1" x14ac:dyDescent="0.2">
      <c r="U89" s="37"/>
      <c r="V89" s="37"/>
      <c r="AO89" s="37"/>
      <c r="BC89" s="37"/>
      <c r="BD89" s="37"/>
      <c r="BO89" s="37"/>
      <c r="BP89" s="37"/>
      <c r="BQ89" s="37"/>
      <c r="BR89" s="37"/>
      <c r="BS89" s="31"/>
    </row>
    <row r="90" spans="21:71" s="2" customFormat="1" x14ac:dyDescent="0.2">
      <c r="U90" s="37"/>
      <c r="V90" s="37"/>
      <c r="AO90" s="37"/>
      <c r="BC90" s="37"/>
      <c r="BD90" s="37"/>
      <c r="BO90" s="37"/>
      <c r="BP90" s="37"/>
      <c r="BQ90" s="37"/>
      <c r="BR90" s="37"/>
      <c r="BS90" s="31"/>
    </row>
    <row r="91" spans="21:71" s="2" customFormat="1" x14ac:dyDescent="0.2">
      <c r="U91" s="37"/>
      <c r="V91" s="37"/>
      <c r="AO91" s="37"/>
      <c r="BC91" s="37"/>
      <c r="BD91" s="37"/>
      <c r="BO91" s="37"/>
      <c r="BP91" s="37"/>
      <c r="BQ91" s="37"/>
      <c r="BR91" s="37"/>
      <c r="BS91" s="31"/>
    </row>
    <row r="92" spans="21:71" s="2" customFormat="1" x14ac:dyDescent="0.2">
      <c r="U92" s="37"/>
      <c r="V92" s="37"/>
      <c r="AO92" s="37"/>
      <c r="BC92" s="37"/>
      <c r="BD92" s="37"/>
      <c r="BO92" s="37"/>
      <c r="BP92" s="37"/>
      <c r="BQ92" s="37"/>
      <c r="BR92" s="37"/>
      <c r="BS92" s="31"/>
    </row>
    <row r="93" spans="21:71" s="2" customFormat="1" x14ac:dyDescent="0.2">
      <c r="U93" s="37"/>
      <c r="V93" s="37"/>
      <c r="AO93" s="37"/>
      <c r="BC93" s="37"/>
      <c r="BD93" s="37"/>
      <c r="BO93" s="37"/>
      <c r="BP93" s="37"/>
      <c r="BQ93" s="37"/>
      <c r="BR93" s="37"/>
      <c r="BS93" s="31"/>
    </row>
    <row r="94" spans="21:71" s="2" customFormat="1" x14ac:dyDescent="0.2">
      <c r="U94" s="37"/>
      <c r="V94" s="37"/>
      <c r="AO94" s="37"/>
      <c r="BC94" s="37"/>
      <c r="BD94" s="37"/>
      <c r="BO94" s="37"/>
      <c r="BP94" s="37"/>
      <c r="BQ94" s="37"/>
      <c r="BR94" s="37"/>
      <c r="BS94" s="31"/>
    </row>
    <row r="95" spans="21:71" s="2" customFormat="1" x14ac:dyDescent="0.2">
      <c r="U95" s="37"/>
      <c r="V95" s="37"/>
      <c r="AO95" s="37"/>
      <c r="BC95" s="37"/>
      <c r="BD95" s="37"/>
      <c r="BO95" s="37"/>
      <c r="BP95" s="37"/>
      <c r="BQ95" s="37"/>
      <c r="BR95" s="37"/>
      <c r="BS95" s="31"/>
    </row>
    <row r="96" spans="21:71" s="2" customFormat="1" x14ac:dyDescent="0.2">
      <c r="U96" s="37"/>
      <c r="V96" s="37"/>
      <c r="AO96" s="37"/>
      <c r="BC96" s="37"/>
      <c r="BD96" s="37"/>
      <c r="BO96" s="37"/>
      <c r="BP96" s="37"/>
      <c r="BQ96" s="37"/>
      <c r="BR96" s="37"/>
      <c r="BS96" s="31"/>
    </row>
    <row r="97" spans="21:71" s="2" customFormat="1" x14ac:dyDescent="0.2">
      <c r="U97" s="37"/>
      <c r="V97" s="37"/>
      <c r="AO97" s="37"/>
      <c r="BC97" s="37"/>
      <c r="BD97" s="37"/>
      <c r="BO97" s="37"/>
      <c r="BP97" s="37"/>
      <c r="BQ97" s="37"/>
      <c r="BR97" s="37"/>
      <c r="BS97" s="31"/>
    </row>
    <row r="98" spans="21:71" s="2" customFormat="1" x14ac:dyDescent="0.2">
      <c r="U98" s="37"/>
      <c r="V98" s="37"/>
      <c r="AO98" s="37"/>
      <c r="BC98" s="37"/>
      <c r="BD98" s="37"/>
      <c r="BO98" s="37"/>
      <c r="BP98" s="37"/>
      <c r="BQ98" s="37"/>
      <c r="BR98" s="37"/>
      <c r="BS98" s="31"/>
    </row>
    <row r="99" spans="21:71" s="2" customFormat="1" x14ac:dyDescent="0.2">
      <c r="U99" s="37"/>
      <c r="V99" s="37"/>
      <c r="AO99" s="37"/>
      <c r="BC99" s="37"/>
      <c r="BD99" s="37"/>
      <c r="BO99" s="37"/>
      <c r="BP99" s="37"/>
      <c r="BQ99" s="37"/>
      <c r="BR99" s="37"/>
      <c r="BS99" s="31"/>
    </row>
    <row r="100" spans="21:71" s="2" customFormat="1" x14ac:dyDescent="0.2">
      <c r="U100" s="37"/>
      <c r="V100" s="37"/>
      <c r="AO100" s="37"/>
      <c r="BC100" s="37"/>
      <c r="BD100" s="37"/>
      <c r="BO100" s="37"/>
      <c r="BP100" s="37"/>
      <c r="BQ100" s="37"/>
      <c r="BR100" s="37"/>
      <c r="BS100" s="31"/>
    </row>
    <row r="101" spans="21:71" s="2" customFormat="1" x14ac:dyDescent="0.2">
      <c r="U101" s="37"/>
      <c r="V101" s="37"/>
      <c r="AO101" s="37"/>
      <c r="BC101" s="37"/>
      <c r="BD101" s="37"/>
      <c r="BO101" s="37"/>
      <c r="BP101" s="37"/>
      <c r="BQ101" s="37"/>
      <c r="BR101" s="37"/>
      <c r="BS101" s="31"/>
    </row>
    <row r="102" spans="21:71" s="2" customFormat="1" x14ac:dyDescent="0.2">
      <c r="U102" s="37"/>
      <c r="V102" s="37"/>
      <c r="AO102" s="37"/>
      <c r="BC102" s="37"/>
      <c r="BD102" s="37"/>
      <c r="BO102" s="37"/>
      <c r="BP102" s="37"/>
      <c r="BQ102" s="37"/>
      <c r="BR102" s="37"/>
      <c r="BS102" s="31"/>
    </row>
    <row r="103" spans="21:71" s="2" customFormat="1" x14ac:dyDescent="0.2">
      <c r="U103" s="37"/>
      <c r="V103" s="37"/>
      <c r="AO103" s="37"/>
      <c r="BC103" s="37"/>
      <c r="BD103" s="37"/>
      <c r="BO103" s="37"/>
      <c r="BP103" s="37"/>
      <c r="BQ103" s="37"/>
      <c r="BR103" s="37"/>
      <c r="BS103" s="31"/>
    </row>
    <row r="104" spans="21:71" s="2" customFormat="1" x14ac:dyDescent="0.2">
      <c r="U104" s="37"/>
      <c r="V104" s="37"/>
      <c r="AO104" s="37"/>
      <c r="BC104" s="37"/>
      <c r="BD104" s="37"/>
      <c r="BO104" s="37"/>
      <c r="BP104" s="37"/>
      <c r="BQ104" s="37"/>
      <c r="BR104" s="37"/>
      <c r="BS104" s="31"/>
    </row>
    <row r="105" spans="21:71" s="2" customFormat="1" x14ac:dyDescent="0.2">
      <c r="U105" s="37"/>
      <c r="V105" s="37"/>
      <c r="AO105" s="37"/>
      <c r="BC105" s="37"/>
      <c r="BD105" s="37"/>
      <c r="BO105" s="37"/>
      <c r="BP105" s="37"/>
      <c r="BQ105" s="37"/>
      <c r="BR105" s="37"/>
      <c r="BS105" s="31"/>
    </row>
    <row r="106" spans="21:71" s="2" customFormat="1" x14ac:dyDescent="0.2">
      <c r="U106" s="37"/>
      <c r="V106" s="37"/>
      <c r="AO106" s="37"/>
      <c r="BC106" s="37"/>
      <c r="BD106" s="37"/>
      <c r="BO106" s="37"/>
      <c r="BP106" s="37"/>
      <c r="BQ106" s="37"/>
      <c r="BR106" s="37"/>
      <c r="BS106" s="31"/>
    </row>
    <row r="107" spans="21:71" s="2" customFormat="1" x14ac:dyDescent="0.2">
      <c r="U107" s="37"/>
      <c r="V107" s="37"/>
      <c r="AO107" s="37"/>
      <c r="BC107" s="37"/>
      <c r="BD107" s="37"/>
      <c r="BO107" s="37"/>
      <c r="BP107" s="37"/>
      <c r="BQ107" s="37"/>
      <c r="BR107" s="37"/>
      <c r="BS107" s="31"/>
    </row>
    <row r="108" spans="21:71" s="2" customFormat="1" x14ac:dyDescent="0.2">
      <c r="U108" s="37"/>
      <c r="V108" s="37"/>
      <c r="AO108" s="37"/>
      <c r="BC108" s="37"/>
      <c r="BD108" s="37"/>
      <c r="BO108" s="37"/>
      <c r="BP108" s="37"/>
      <c r="BQ108" s="37"/>
      <c r="BR108" s="37"/>
      <c r="BS108" s="31"/>
    </row>
    <row r="109" spans="21:71" s="2" customFormat="1" x14ac:dyDescent="0.2">
      <c r="U109" s="37"/>
      <c r="V109" s="37"/>
      <c r="AO109" s="37"/>
      <c r="BC109" s="37"/>
      <c r="BD109" s="37"/>
      <c r="BO109" s="37"/>
      <c r="BP109" s="37"/>
      <c r="BQ109" s="37"/>
      <c r="BR109" s="37"/>
      <c r="BS109" s="31"/>
    </row>
    <row r="110" spans="21:71" s="2" customFormat="1" x14ac:dyDescent="0.2">
      <c r="U110" s="37"/>
      <c r="V110" s="37"/>
      <c r="AO110" s="37"/>
      <c r="BC110" s="37"/>
      <c r="BD110" s="37"/>
      <c r="BO110" s="37"/>
      <c r="BP110" s="37"/>
      <c r="BQ110" s="37"/>
      <c r="BR110" s="37"/>
      <c r="BS110" s="31"/>
    </row>
    <row r="111" spans="21:71" s="2" customFormat="1" x14ac:dyDescent="0.2">
      <c r="U111" s="37"/>
      <c r="V111" s="37"/>
      <c r="AO111" s="37"/>
      <c r="BC111" s="37"/>
      <c r="BD111" s="37"/>
      <c r="BO111" s="37"/>
      <c r="BP111" s="37"/>
      <c r="BQ111" s="37"/>
      <c r="BR111" s="37"/>
      <c r="BS111" s="31"/>
    </row>
    <row r="112" spans="21:71" s="2" customFormat="1" x14ac:dyDescent="0.2">
      <c r="U112" s="37"/>
      <c r="V112" s="37"/>
      <c r="AO112" s="37"/>
      <c r="BC112" s="37"/>
      <c r="BD112" s="37"/>
      <c r="BO112" s="37"/>
      <c r="BP112" s="37"/>
      <c r="BQ112" s="37"/>
      <c r="BR112" s="37"/>
      <c r="BS112" s="31"/>
    </row>
    <row r="113" spans="21:71" s="2" customFormat="1" x14ac:dyDescent="0.2">
      <c r="U113" s="37"/>
      <c r="V113" s="37"/>
      <c r="AO113" s="37"/>
      <c r="BC113" s="37"/>
      <c r="BD113" s="37"/>
      <c r="BO113" s="37"/>
      <c r="BP113" s="37"/>
      <c r="BQ113" s="37"/>
      <c r="BR113" s="37"/>
      <c r="BS113" s="31"/>
    </row>
    <row r="114" spans="21:71" s="2" customFormat="1" x14ac:dyDescent="0.2">
      <c r="U114" s="37"/>
      <c r="V114" s="37"/>
      <c r="AO114" s="37"/>
      <c r="BC114" s="37"/>
      <c r="BD114" s="37"/>
      <c r="BO114" s="37"/>
      <c r="BP114" s="37"/>
      <c r="BQ114" s="37"/>
      <c r="BR114" s="37"/>
      <c r="BS114" s="31"/>
    </row>
    <row r="115" spans="21:71" s="2" customFormat="1" x14ac:dyDescent="0.2">
      <c r="U115" s="37"/>
      <c r="V115" s="37"/>
      <c r="AO115" s="37"/>
      <c r="BC115" s="37"/>
      <c r="BD115" s="37"/>
      <c r="BO115" s="37"/>
      <c r="BP115" s="37"/>
      <c r="BQ115" s="37"/>
      <c r="BR115" s="37"/>
      <c r="BS115" s="31"/>
    </row>
    <row r="116" spans="21:71" s="2" customFormat="1" x14ac:dyDescent="0.2">
      <c r="U116" s="37"/>
      <c r="V116" s="37"/>
      <c r="AO116" s="37"/>
      <c r="BC116" s="37"/>
      <c r="BD116" s="37"/>
      <c r="BO116" s="37"/>
      <c r="BP116" s="37"/>
      <c r="BQ116" s="37"/>
      <c r="BR116" s="37"/>
      <c r="BS116" s="31"/>
    </row>
    <row r="117" spans="21:71" s="2" customFormat="1" x14ac:dyDescent="0.2">
      <c r="U117" s="37"/>
      <c r="V117" s="37"/>
      <c r="AO117" s="37"/>
      <c r="BC117" s="37"/>
      <c r="BD117" s="37"/>
      <c r="BO117" s="37"/>
      <c r="BP117" s="37"/>
      <c r="BQ117" s="37"/>
      <c r="BR117" s="37"/>
      <c r="BS117" s="31"/>
    </row>
    <row r="118" spans="21:71" s="2" customFormat="1" x14ac:dyDescent="0.2">
      <c r="U118" s="37"/>
      <c r="V118" s="37"/>
      <c r="AO118" s="37"/>
      <c r="BC118" s="37"/>
      <c r="BD118" s="37"/>
      <c r="BO118" s="37"/>
      <c r="BP118" s="37"/>
      <c r="BQ118" s="37"/>
      <c r="BR118" s="37"/>
      <c r="BS118" s="31"/>
    </row>
    <row r="119" spans="21:71" s="2" customFormat="1" x14ac:dyDescent="0.2">
      <c r="U119" s="37"/>
      <c r="V119" s="37"/>
      <c r="AO119" s="37"/>
      <c r="BC119" s="37"/>
      <c r="BD119" s="37"/>
      <c r="BO119" s="37"/>
      <c r="BP119" s="37"/>
      <c r="BQ119" s="37"/>
      <c r="BR119" s="37"/>
      <c r="BS119" s="31"/>
    </row>
    <row r="120" spans="21:71" s="2" customFormat="1" x14ac:dyDescent="0.2">
      <c r="U120" s="37"/>
      <c r="V120" s="37"/>
      <c r="AO120" s="37"/>
      <c r="BC120" s="37"/>
      <c r="BD120" s="37"/>
      <c r="BO120" s="37"/>
      <c r="BP120" s="37"/>
      <c r="BQ120" s="37"/>
      <c r="BR120" s="37"/>
      <c r="BS120" s="31"/>
    </row>
    <row r="121" spans="21:71" s="2" customFormat="1" x14ac:dyDescent="0.2">
      <c r="U121" s="37"/>
      <c r="V121" s="37"/>
      <c r="AO121" s="37"/>
      <c r="BC121" s="37"/>
      <c r="BD121" s="37"/>
      <c r="BO121" s="37"/>
      <c r="BP121" s="37"/>
      <c r="BQ121" s="37"/>
      <c r="BR121" s="37"/>
      <c r="BS121" s="31"/>
    </row>
    <row r="122" spans="21:71" s="2" customFormat="1" x14ac:dyDescent="0.2">
      <c r="U122" s="37"/>
      <c r="V122" s="37"/>
      <c r="AO122" s="37"/>
      <c r="BC122" s="37"/>
      <c r="BD122" s="37"/>
      <c r="BO122" s="37"/>
      <c r="BP122" s="37"/>
      <c r="BQ122" s="37"/>
      <c r="BR122" s="37"/>
      <c r="BS122" s="31"/>
    </row>
    <row r="123" spans="21:71" s="2" customFormat="1" x14ac:dyDescent="0.2">
      <c r="U123" s="37"/>
      <c r="V123" s="37"/>
      <c r="AO123" s="37"/>
      <c r="BC123" s="37"/>
      <c r="BD123" s="37"/>
      <c r="BO123" s="37"/>
      <c r="BP123" s="37"/>
      <c r="BQ123" s="37"/>
      <c r="BR123" s="37"/>
      <c r="BS123" s="31"/>
    </row>
    <row r="124" spans="21:71" s="2" customFormat="1" x14ac:dyDescent="0.2">
      <c r="U124" s="37"/>
      <c r="V124" s="37"/>
      <c r="AO124" s="37"/>
      <c r="BC124" s="37"/>
      <c r="BD124" s="37"/>
      <c r="BO124" s="37"/>
      <c r="BP124" s="37"/>
      <c r="BQ124" s="37"/>
      <c r="BR124" s="37"/>
      <c r="BS124" s="31"/>
    </row>
    <row r="125" spans="21:71" s="2" customFormat="1" x14ac:dyDescent="0.2">
      <c r="U125" s="37"/>
      <c r="V125" s="37"/>
      <c r="AO125" s="37"/>
      <c r="BC125" s="37"/>
      <c r="BD125" s="37"/>
      <c r="BO125" s="37"/>
      <c r="BP125" s="37"/>
      <c r="BQ125" s="37"/>
      <c r="BR125" s="37"/>
      <c r="BS125" s="31"/>
    </row>
    <row r="126" spans="21:71" s="2" customFormat="1" x14ac:dyDescent="0.2">
      <c r="U126" s="37"/>
      <c r="V126" s="37"/>
      <c r="AO126" s="37"/>
      <c r="BC126" s="37"/>
      <c r="BD126" s="37"/>
      <c r="BO126" s="37"/>
      <c r="BP126" s="37"/>
      <c r="BQ126" s="37"/>
      <c r="BR126" s="37"/>
      <c r="BS126" s="31"/>
    </row>
    <row r="127" spans="21:71" s="2" customFormat="1" x14ac:dyDescent="0.2">
      <c r="U127" s="37"/>
      <c r="V127" s="37"/>
      <c r="AO127" s="37"/>
      <c r="BC127" s="37"/>
      <c r="BD127" s="37"/>
      <c r="BO127" s="37"/>
      <c r="BP127" s="37"/>
      <c r="BQ127" s="37"/>
      <c r="BR127" s="37"/>
      <c r="BS127" s="31"/>
    </row>
    <row r="128" spans="21:71" s="2" customFormat="1" x14ac:dyDescent="0.2">
      <c r="U128" s="37"/>
      <c r="V128" s="37"/>
      <c r="AO128" s="37"/>
      <c r="BC128" s="37"/>
      <c r="BD128" s="37"/>
      <c r="BO128" s="37"/>
      <c r="BP128" s="37"/>
      <c r="BQ128" s="37"/>
      <c r="BR128" s="37"/>
      <c r="BS128" s="31"/>
    </row>
    <row r="129" spans="8:71" s="2" customFormat="1" x14ac:dyDescent="0.2">
      <c r="U129" s="37"/>
      <c r="V129" s="37"/>
      <c r="AO129" s="37"/>
      <c r="BC129" s="37"/>
      <c r="BD129" s="37"/>
      <c r="BO129" s="37"/>
      <c r="BP129" s="37"/>
      <c r="BQ129" s="37"/>
      <c r="BR129" s="37"/>
      <c r="BS129" s="31"/>
    </row>
    <row r="130" spans="8:71" s="2" customFormat="1" x14ac:dyDescent="0.2">
      <c r="U130" s="37"/>
      <c r="V130" s="37"/>
      <c r="AO130" s="37"/>
      <c r="BC130" s="37"/>
      <c r="BD130" s="37"/>
      <c r="BO130" s="37"/>
      <c r="BP130" s="37"/>
      <c r="BQ130" s="37"/>
      <c r="BR130" s="37"/>
      <c r="BS130" s="31"/>
    </row>
    <row r="131" spans="8:71" s="2" customFormat="1" x14ac:dyDescent="0.2">
      <c r="U131" s="37"/>
      <c r="V131" s="37"/>
      <c r="AO131" s="37"/>
      <c r="BC131" s="37"/>
      <c r="BD131" s="37"/>
      <c r="BO131" s="37"/>
      <c r="BP131" s="37"/>
      <c r="BQ131" s="37"/>
      <c r="BR131" s="37"/>
      <c r="BS131" s="31"/>
    </row>
    <row r="132" spans="8:71" s="2" customFormat="1" x14ac:dyDescent="0.2">
      <c r="U132" s="37"/>
      <c r="V132" s="37"/>
      <c r="AO132" s="37"/>
      <c r="BC132" s="37"/>
      <c r="BD132" s="37"/>
      <c r="BO132" s="37"/>
      <c r="BP132" s="37"/>
      <c r="BQ132" s="37"/>
      <c r="BR132" s="37"/>
      <c r="BS132" s="31"/>
    </row>
    <row r="133" spans="8:71" s="2" customFormat="1" x14ac:dyDescent="0.2">
      <c r="U133" s="37"/>
      <c r="V133" s="37"/>
      <c r="AO133" s="37"/>
      <c r="BC133" s="37"/>
      <c r="BD133" s="37"/>
      <c r="BO133" s="37"/>
      <c r="BP133" s="37"/>
      <c r="BQ133" s="37"/>
      <c r="BR133" s="37"/>
      <c r="BS133" s="31"/>
    </row>
    <row r="134" spans="8:71" s="2" customFormat="1" x14ac:dyDescent="0.2">
      <c r="U134" s="37"/>
      <c r="V134" s="37"/>
      <c r="AO134" s="37"/>
      <c r="BC134" s="37"/>
      <c r="BD134" s="37"/>
      <c r="BO134" s="37"/>
      <c r="BP134" s="37"/>
      <c r="BQ134" s="37"/>
      <c r="BR134" s="37"/>
      <c r="BS134" s="31"/>
    </row>
    <row r="135" spans="8:71" s="2" customFormat="1" x14ac:dyDescent="0.2">
      <c r="U135" s="37"/>
      <c r="V135" s="37"/>
      <c r="AO135" s="37"/>
      <c r="BC135" s="37"/>
      <c r="BD135" s="37"/>
      <c r="BO135" s="37"/>
      <c r="BP135" s="37"/>
      <c r="BQ135" s="37"/>
      <c r="BR135" s="37"/>
      <c r="BS135" s="31"/>
    </row>
    <row r="136" spans="8:71" s="2" customFormat="1" x14ac:dyDescent="0.2">
      <c r="U136" s="37"/>
      <c r="V136" s="37"/>
      <c r="AO136" s="37"/>
      <c r="BC136" s="37"/>
      <c r="BD136" s="37"/>
      <c r="BO136" s="37"/>
      <c r="BP136" s="37"/>
      <c r="BQ136" s="37"/>
      <c r="BR136" s="37"/>
      <c r="BS136" s="31"/>
    </row>
    <row r="137" spans="8:71" s="2" customFormat="1" x14ac:dyDescent="0.2">
      <c r="U137" s="37"/>
      <c r="V137" s="37"/>
      <c r="AO137" s="37"/>
      <c r="BC137" s="37"/>
      <c r="BD137" s="37"/>
      <c r="BO137" s="37"/>
      <c r="BP137" s="37"/>
      <c r="BQ137" s="37"/>
      <c r="BR137" s="37"/>
      <c r="BS137" s="31"/>
    </row>
    <row r="138" spans="8:71" s="2" customFormat="1" x14ac:dyDescent="0.2">
      <c r="U138" s="37"/>
      <c r="V138" s="37"/>
      <c r="AO138" s="37"/>
      <c r="BC138" s="37"/>
      <c r="BD138" s="37"/>
      <c r="BO138" s="37"/>
      <c r="BP138" s="37"/>
      <c r="BQ138" s="37"/>
      <c r="BR138" s="37"/>
      <c r="BS138" s="31"/>
    </row>
    <row r="139" spans="8:71" s="2" customFormat="1" x14ac:dyDescent="0.2">
      <c r="U139" s="37"/>
      <c r="V139" s="37"/>
      <c r="AO139" s="37"/>
      <c r="BC139" s="37"/>
      <c r="BD139" s="37"/>
      <c r="BO139" s="37"/>
      <c r="BP139" s="37"/>
      <c r="BQ139" s="37"/>
      <c r="BR139" s="37"/>
      <c r="BS139" s="31"/>
    </row>
    <row r="140" spans="8:71" s="2" customFormat="1" x14ac:dyDescent="0.2">
      <c r="U140" s="37"/>
      <c r="V140" s="37"/>
      <c r="AO140" s="37"/>
      <c r="BC140" s="37"/>
      <c r="BD140" s="37"/>
      <c r="BO140" s="37"/>
      <c r="BP140" s="37"/>
      <c r="BQ140" s="37"/>
      <c r="BR140" s="37"/>
      <c r="BS140" s="31"/>
    </row>
    <row r="141" spans="8:71" s="2" customFormat="1" x14ac:dyDescent="0.2">
      <c r="U141" s="37"/>
      <c r="V141" s="37"/>
      <c r="AO141" s="37"/>
      <c r="BC141" s="37"/>
      <c r="BD141" s="37"/>
      <c r="BO141" s="37"/>
      <c r="BP141" s="37"/>
      <c r="BQ141" s="37"/>
      <c r="BR141" s="37"/>
      <c r="BS141" s="31"/>
    </row>
    <row r="142" spans="8:71" s="2" customFormat="1" x14ac:dyDescent="0.2">
      <c r="U142" s="37"/>
      <c r="V142" s="37"/>
      <c r="AO142" s="37"/>
      <c r="BC142" s="37"/>
      <c r="BD142" s="37"/>
      <c r="BO142" s="37"/>
      <c r="BP142" s="37"/>
      <c r="BQ142" s="37"/>
      <c r="BR142" s="37"/>
      <c r="BS142" s="31"/>
    </row>
    <row r="143" spans="8:71" s="2" customFormat="1" x14ac:dyDescent="0.2">
      <c r="H143" s="5"/>
      <c r="U143" s="37"/>
      <c r="V143" s="37"/>
      <c r="Y143" s="5"/>
      <c r="AC143" s="5"/>
      <c r="AG143" s="5"/>
      <c r="AK143" s="5"/>
      <c r="AO143" s="38"/>
      <c r="AP143" s="5"/>
      <c r="AQ143" s="5"/>
      <c r="AU143" s="4"/>
      <c r="AY143" s="4"/>
      <c r="BC143" s="39"/>
      <c r="BD143" s="37"/>
      <c r="BG143" s="4"/>
      <c r="BK143" s="4"/>
      <c r="BO143" s="39"/>
      <c r="BP143" s="37"/>
      <c r="BQ143" s="37"/>
      <c r="BR143" s="37"/>
      <c r="BS143" s="31"/>
    </row>
    <row r="144" spans="8:71" s="2" customFormat="1" x14ac:dyDescent="0.2">
      <c r="H144" s="5"/>
      <c r="U144" s="37"/>
      <c r="V144" s="37"/>
      <c r="Y144" s="5"/>
      <c r="AC144" s="5"/>
      <c r="AG144" s="5"/>
      <c r="AK144" s="5"/>
      <c r="AO144" s="38"/>
      <c r="AP144" s="5"/>
      <c r="AQ144" s="5"/>
      <c r="AU144" s="4"/>
      <c r="AY144" s="4"/>
      <c r="BC144" s="39"/>
      <c r="BD144" s="37"/>
      <c r="BG144" s="4"/>
      <c r="BK144" s="4"/>
      <c r="BO144" s="39"/>
      <c r="BP144" s="37"/>
      <c r="BQ144" s="37"/>
      <c r="BR144" s="37"/>
      <c r="BS144" s="31"/>
    </row>
    <row r="145" spans="8:71" s="2" customFormat="1" x14ac:dyDescent="0.2">
      <c r="H145" s="5"/>
      <c r="U145" s="37"/>
      <c r="V145" s="37"/>
      <c r="Y145" s="5"/>
      <c r="AC145" s="5"/>
      <c r="AG145" s="5"/>
      <c r="AK145" s="5"/>
      <c r="AO145" s="38"/>
      <c r="AP145" s="5"/>
      <c r="AQ145" s="5"/>
      <c r="AU145" s="4"/>
      <c r="AY145" s="4"/>
      <c r="BC145" s="39"/>
      <c r="BD145" s="37"/>
      <c r="BG145" s="4"/>
      <c r="BK145" s="4"/>
      <c r="BO145" s="39"/>
      <c r="BP145" s="37"/>
      <c r="BQ145" s="37"/>
      <c r="BR145" s="37"/>
      <c r="BS145" s="31"/>
    </row>
    <row r="146" spans="8:71" s="2" customFormat="1" x14ac:dyDescent="0.2">
      <c r="H146" s="5"/>
      <c r="U146" s="37"/>
      <c r="V146" s="37"/>
      <c r="Y146" s="5"/>
      <c r="AC146" s="5"/>
      <c r="AG146" s="5"/>
      <c r="AK146" s="5"/>
      <c r="AO146" s="38"/>
      <c r="AP146" s="5"/>
      <c r="AQ146" s="5"/>
      <c r="AU146" s="4"/>
      <c r="AY146" s="4"/>
      <c r="BC146" s="39"/>
      <c r="BD146" s="37"/>
      <c r="BG146" s="4"/>
      <c r="BK146" s="4"/>
      <c r="BO146" s="39"/>
      <c r="BP146" s="37"/>
      <c r="BQ146" s="37"/>
      <c r="BR146" s="37"/>
      <c r="BS146" s="31"/>
    </row>
    <row r="147" spans="8:71" s="2" customFormat="1" x14ac:dyDescent="0.2">
      <c r="H147" s="5"/>
      <c r="U147" s="37"/>
      <c r="V147" s="37"/>
      <c r="Y147" s="5"/>
      <c r="AC147" s="5"/>
      <c r="AG147" s="5"/>
      <c r="AK147" s="5"/>
      <c r="AO147" s="38"/>
      <c r="AP147" s="5"/>
      <c r="AQ147" s="5"/>
      <c r="AU147" s="4"/>
      <c r="AY147" s="4"/>
      <c r="BC147" s="39"/>
      <c r="BD147" s="37"/>
      <c r="BG147" s="4"/>
      <c r="BK147" s="4"/>
      <c r="BO147" s="39"/>
      <c r="BP147" s="37"/>
      <c r="BQ147" s="37"/>
      <c r="BR147" s="37"/>
      <c r="BS147" s="31"/>
    </row>
    <row r="148" spans="8:71" s="2" customFormat="1" x14ac:dyDescent="0.2">
      <c r="H148" s="5"/>
      <c r="U148" s="37"/>
      <c r="V148" s="37"/>
      <c r="Y148" s="5"/>
      <c r="AC148" s="5"/>
      <c r="AG148" s="5"/>
      <c r="AK148" s="5"/>
      <c r="AO148" s="38"/>
      <c r="AP148" s="5"/>
      <c r="AQ148" s="5"/>
      <c r="AU148" s="4"/>
      <c r="AY148" s="4"/>
      <c r="BC148" s="39"/>
      <c r="BD148" s="37"/>
      <c r="BG148" s="4"/>
      <c r="BK148" s="4"/>
      <c r="BO148" s="39"/>
      <c r="BP148" s="37"/>
      <c r="BQ148" s="37"/>
      <c r="BR148" s="37"/>
      <c r="BS148" s="31"/>
    </row>
    <row r="149" spans="8:71" s="2" customFormat="1" x14ac:dyDescent="0.2">
      <c r="H149" s="5"/>
      <c r="U149" s="37"/>
      <c r="V149" s="37"/>
      <c r="Y149" s="5"/>
      <c r="AC149" s="5"/>
      <c r="AG149" s="5"/>
      <c r="AK149" s="5"/>
      <c r="AO149" s="38"/>
      <c r="AP149" s="5"/>
      <c r="AQ149" s="5"/>
      <c r="AU149" s="4"/>
      <c r="AY149" s="4"/>
      <c r="BC149" s="39"/>
      <c r="BD149" s="37"/>
      <c r="BG149" s="4"/>
      <c r="BK149" s="4"/>
      <c r="BO149" s="39"/>
      <c r="BP149" s="37"/>
      <c r="BQ149" s="37"/>
      <c r="BR149" s="37"/>
      <c r="BS149" s="31"/>
    </row>
    <row r="150" spans="8:71" s="2" customFormat="1" x14ac:dyDescent="0.2">
      <c r="H150" s="5"/>
      <c r="U150" s="37"/>
      <c r="V150" s="37"/>
      <c r="Y150" s="5"/>
      <c r="AC150" s="5"/>
      <c r="AG150" s="5"/>
      <c r="AK150" s="5"/>
      <c r="AO150" s="38"/>
      <c r="AP150" s="5"/>
      <c r="AQ150" s="5"/>
      <c r="AU150" s="4"/>
      <c r="AY150" s="4"/>
      <c r="BC150" s="39"/>
      <c r="BD150" s="37"/>
      <c r="BG150" s="4"/>
      <c r="BK150" s="4"/>
      <c r="BO150" s="39"/>
      <c r="BP150" s="37"/>
      <c r="BQ150" s="37"/>
      <c r="BR150" s="37"/>
      <c r="BS150" s="31"/>
    </row>
    <row r="151" spans="8:71" s="2" customFormat="1" x14ac:dyDescent="0.2">
      <c r="H151" s="5"/>
      <c r="U151" s="37"/>
      <c r="V151" s="37"/>
      <c r="Y151" s="5"/>
      <c r="AC151" s="5"/>
      <c r="AG151" s="5"/>
      <c r="AK151" s="5"/>
      <c r="AO151" s="38"/>
      <c r="AP151" s="5"/>
      <c r="AQ151" s="5"/>
      <c r="AU151" s="4"/>
      <c r="AY151" s="4"/>
      <c r="BC151" s="39"/>
      <c r="BD151" s="37"/>
      <c r="BG151" s="4"/>
      <c r="BK151" s="4"/>
      <c r="BO151" s="39"/>
      <c r="BP151" s="37"/>
      <c r="BQ151" s="37"/>
      <c r="BR151" s="37"/>
      <c r="BS151" s="31"/>
    </row>
    <row r="152" spans="8:71" s="2" customFormat="1" x14ac:dyDescent="0.2">
      <c r="H152" s="5"/>
      <c r="U152" s="37"/>
      <c r="V152" s="37"/>
      <c r="Y152" s="5"/>
      <c r="AC152" s="5"/>
      <c r="AG152" s="5"/>
      <c r="AK152" s="5"/>
      <c r="AO152" s="38"/>
      <c r="AP152" s="5"/>
      <c r="AQ152" s="5"/>
      <c r="AU152" s="4"/>
      <c r="AY152" s="4"/>
      <c r="BC152" s="39"/>
      <c r="BD152" s="37"/>
      <c r="BG152" s="4"/>
      <c r="BK152" s="4"/>
      <c r="BO152" s="39"/>
      <c r="BP152" s="37"/>
      <c r="BQ152" s="37"/>
      <c r="BR152" s="37"/>
      <c r="BS152" s="31"/>
    </row>
    <row r="153" spans="8:71" s="2" customFormat="1" x14ac:dyDescent="0.2">
      <c r="H153" s="5"/>
      <c r="U153" s="37"/>
      <c r="V153" s="37"/>
      <c r="Y153" s="5"/>
      <c r="AC153" s="5"/>
      <c r="AG153" s="5"/>
      <c r="AK153" s="5"/>
      <c r="AO153" s="38"/>
      <c r="AP153" s="5"/>
      <c r="AQ153" s="5"/>
      <c r="AU153" s="4"/>
      <c r="AY153" s="4"/>
      <c r="BC153" s="39"/>
      <c r="BD153" s="37"/>
      <c r="BG153" s="4"/>
      <c r="BK153" s="4"/>
      <c r="BO153" s="39"/>
      <c r="BP153" s="37"/>
      <c r="BQ153" s="37"/>
      <c r="BR153" s="37"/>
      <c r="BS153" s="31"/>
    </row>
    <row r="154" spans="8:71" s="2" customFormat="1" x14ac:dyDescent="0.2">
      <c r="H154" s="5"/>
      <c r="U154" s="37"/>
      <c r="V154" s="37"/>
      <c r="Y154" s="5"/>
      <c r="AC154" s="5"/>
      <c r="AG154" s="5"/>
      <c r="AK154" s="5"/>
      <c r="AO154" s="38"/>
      <c r="AP154" s="5"/>
      <c r="AQ154" s="5"/>
      <c r="AU154" s="4"/>
      <c r="AY154" s="4"/>
      <c r="BC154" s="39"/>
      <c r="BD154" s="37"/>
      <c r="BG154" s="4"/>
      <c r="BK154" s="4"/>
      <c r="BO154" s="39"/>
      <c r="BP154" s="37"/>
      <c r="BQ154" s="37"/>
      <c r="BR154" s="37"/>
      <c r="BS154" s="31"/>
    </row>
    <row r="155" spans="8:71" s="2" customFormat="1" x14ac:dyDescent="0.2">
      <c r="H155" s="5"/>
      <c r="U155" s="37"/>
      <c r="V155" s="37"/>
      <c r="Y155" s="5"/>
      <c r="AC155" s="5"/>
      <c r="AG155" s="5"/>
      <c r="AK155" s="5"/>
      <c r="AO155" s="38"/>
      <c r="AP155" s="5"/>
      <c r="AQ155" s="5"/>
      <c r="AU155" s="4"/>
      <c r="AY155" s="4"/>
      <c r="BC155" s="39"/>
      <c r="BD155" s="37"/>
      <c r="BG155" s="4"/>
      <c r="BK155" s="4"/>
      <c r="BO155" s="39"/>
      <c r="BP155" s="37"/>
      <c r="BQ155" s="37"/>
      <c r="BR155" s="37"/>
      <c r="BS155" s="31"/>
    </row>
    <row r="156" spans="8:71" s="2" customFormat="1" x14ac:dyDescent="0.2">
      <c r="H156" s="5"/>
      <c r="U156" s="37"/>
      <c r="V156" s="37"/>
      <c r="Y156" s="5"/>
      <c r="AC156" s="5"/>
      <c r="AG156" s="5"/>
      <c r="AK156" s="5"/>
      <c r="AO156" s="38"/>
      <c r="AP156" s="5"/>
      <c r="AQ156" s="5"/>
      <c r="AU156" s="4"/>
      <c r="AY156" s="4"/>
      <c r="BC156" s="39"/>
      <c r="BD156" s="37"/>
      <c r="BG156" s="4"/>
      <c r="BK156" s="4"/>
      <c r="BO156" s="39"/>
      <c r="BP156" s="37"/>
      <c r="BQ156" s="37"/>
      <c r="BR156" s="37"/>
      <c r="BS156" s="31"/>
    </row>
    <row r="157" spans="8:71" s="2" customFormat="1" x14ac:dyDescent="0.2">
      <c r="H157" s="5"/>
      <c r="U157" s="37"/>
      <c r="V157" s="37"/>
      <c r="Y157" s="5"/>
      <c r="AC157" s="5"/>
      <c r="AG157" s="5"/>
      <c r="AK157" s="5"/>
      <c r="AO157" s="38"/>
      <c r="AP157" s="5"/>
      <c r="AQ157" s="5"/>
      <c r="AU157" s="4"/>
      <c r="AY157" s="4"/>
      <c r="BC157" s="39"/>
      <c r="BD157" s="37"/>
      <c r="BG157" s="4"/>
      <c r="BK157" s="4"/>
      <c r="BO157" s="39"/>
      <c r="BP157" s="37"/>
      <c r="BQ157" s="37"/>
      <c r="BR157" s="37"/>
      <c r="BS157" s="31"/>
    </row>
    <row r="158" spans="8:71" s="2" customFormat="1" x14ac:dyDescent="0.2">
      <c r="H158" s="5"/>
      <c r="U158" s="37"/>
      <c r="V158" s="37"/>
      <c r="Y158" s="5"/>
      <c r="AC158" s="5"/>
      <c r="AG158" s="5"/>
      <c r="AK158" s="5"/>
      <c r="AO158" s="38"/>
      <c r="AP158" s="5"/>
      <c r="AQ158" s="5"/>
      <c r="AU158" s="4"/>
      <c r="AY158" s="4"/>
      <c r="BC158" s="39"/>
      <c r="BD158" s="37"/>
      <c r="BG158" s="4"/>
      <c r="BK158" s="4"/>
      <c r="BO158" s="39"/>
      <c r="BP158" s="37"/>
      <c r="BQ158" s="37"/>
      <c r="BR158" s="37"/>
      <c r="BS158" s="31"/>
    </row>
    <row r="159" spans="8:71" s="2" customFormat="1" x14ac:dyDescent="0.2">
      <c r="H159" s="5"/>
      <c r="U159" s="37"/>
      <c r="V159" s="37"/>
      <c r="Y159" s="5"/>
      <c r="AC159" s="5"/>
      <c r="AG159" s="5"/>
      <c r="AK159" s="5"/>
      <c r="AO159" s="38"/>
      <c r="AP159" s="5"/>
      <c r="AQ159" s="5"/>
      <c r="AU159" s="4"/>
      <c r="AY159" s="4"/>
      <c r="BC159" s="39"/>
      <c r="BD159" s="37"/>
      <c r="BG159" s="4"/>
      <c r="BK159" s="4"/>
      <c r="BO159" s="39"/>
      <c r="BP159" s="37"/>
      <c r="BQ159" s="37"/>
      <c r="BR159" s="37"/>
      <c r="BS159" s="31"/>
    </row>
    <row r="160" spans="8:71" s="2" customFormat="1" x14ac:dyDescent="0.2">
      <c r="H160" s="5"/>
      <c r="U160" s="37"/>
      <c r="V160" s="37"/>
      <c r="Y160" s="5"/>
      <c r="AC160" s="5"/>
      <c r="AG160" s="5"/>
      <c r="AK160" s="5"/>
      <c r="AO160" s="38"/>
      <c r="AP160" s="5"/>
      <c r="AQ160" s="5"/>
      <c r="AU160" s="4"/>
      <c r="AY160" s="4"/>
      <c r="BC160" s="39"/>
      <c r="BD160" s="37"/>
      <c r="BG160" s="4"/>
      <c r="BK160" s="4"/>
      <c r="BO160" s="39"/>
      <c r="BP160" s="37"/>
      <c r="BQ160" s="37"/>
      <c r="BR160" s="37"/>
      <c r="BS160" s="31"/>
    </row>
    <row r="161" spans="8:71" s="2" customFormat="1" x14ac:dyDescent="0.2">
      <c r="H161" s="5"/>
      <c r="U161" s="37"/>
      <c r="V161" s="37"/>
      <c r="Y161" s="5"/>
      <c r="AC161" s="5"/>
      <c r="AG161" s="5"/>
      <c r="AK161" s="5"/>
      <c r="AO161" s="38"/>
      <c r="AP161" s="5"/>
      <c r="AQ161" s="5"/>
      <c r="AU161" s="4"/>
      <c r="AY161" s="4"/>
      <c r="BC161" s="39"/>
      <c r="BD161" s="37"/>
      <c r="BG161" s="4"/>
      <c r="BK161" s="4"/>
      <c r="BO161" s="39"/>
      <c r="BP161" s="37"/>
      <c r="BQ161" s="37"/>
      <c r="BR161" s="37"/>
      <c r="BS161" s="31"/>
    </row>
    <row r="162" spans="8:71" s="2" customFormat="1" x14ac:dyDescent="0.2">
      <c r="H162" s="5"/>
      <c r="U162" s="37"/>
      <c r="V162" s="37"/>
      <c r="Y162" s="5"/>
      <c r="AC162" s="5"/>
      <c r="AG162" s="5"/>
      <c r="AK162" s="5"/>
      <c r="AO162" s="38"/>
      <c r="AP162" s="5"/>
      <c r="AQ162" s="5"/>
      <c r="AU162" s="4"/>
      <c r="AY162" s="4"/>
      <c r="BC162" s="39"/>
      <c r="BD162" s="37"/>
      <c r="BG162" s="4"/>
      <c r="BK162" s="4"/>
      <c r="BO162" s="39"/>
      <c r="BP162" s="37"/>
      <c r="BQ162" s="37"/>
      <c r="BR162" s="37"/>
      <c r="BS162" s="31"/>
    </row>
    <row r="163" spans="8:71" s="2" customFormat="1" x14ac:dyDescent="0.2">
      <c r="H163" s="5"/>
      <c r="U163" s="37"/>
      <c r="V163" s="37"/>
      <c r="Y163" s="5"/>
      <c r="AC163" s="5"/>
      <c r="AG163" s="5"/>
      <c r="AK163" s="5"/>
      <c r="AO163" s="38"/>
      <c r="AP163" s="5"/>
      <c r="AQ163" s="5"/>
      <c r="AU163" s="4"/>
      <c r="AY163" s="4"/>
      <c r="BC163" s="39"/>
      <c r="BD163" s="37"/>
      <c r="BG163" s="4"/>
      <c r="BK163" s="4"/>
      <c r="BO163" s="39"/>
      <c r="BP163" s="37"/>
      <c r="BQ163" s="37"/>
      <c r="BR163" s="37"/>
      <c r="BS163" s="31"/>
    </row>
    <row r="164" spans="8:71" s="2" customFormat="1" x14ac:dyDescent="0.2">
      <c r="H164" s="5"/>
      <c r="U164" s="37"/>
      <c r="V164" s="37"/>
      <c r="Y164" s="5"/>
      <c r="AC164" s="5"/>
      <c r="AG164" s="5"/>
      <c r="AK164" s="5"/>
      <c r="AO164" s="38"/>
      <c r="AP164" s="5"/>
      <c r="AQ164" s="5"/>
      <c r="AU164" s="4"/>
      <c r="AY164" s="4"/>
      <c r="BC164" s="39"/>
      <c r="BD164" s="37"/>
      <c r="BG164" s="4"/>
      <c r="BK164" s="4"/>
      <c r="BO164" s="39"/>
      <c r="BP164" s="37"/>
      <c r="BQ164" s="37"/>
      <c r="BR164" s="37"/>
      <c r="BS164" s="31"/>
    </row>
    <row r="165" spans="8:71" s="2" customFormat="1" x14ac:dyDescent="0.2">
      <c r="H165" s="5"/>
      <c r="U165" s="37"/>
      <c r="V165" s="37"/>
      <c r="Y165" s="5"/>
      <c r="AC165" s="5"/>
      <c r="AG165" s="5"/>
      <c r="AK165" s="5"/>
      <c r="AO165" s="38"/>
      <c r="AP165" s="5"/>
      <c r="AQ165" s="5"/>
      <c r="AU165" s="4"/>
      <c r="AY165" s="4"/>
      <c r="BC165" s="39"/>
      <c r="BD165" s="37"/>
      <c r="BG165" s="4"/>
      <c r="BK165" s="4"/>
      <c r="BO165" s="39"/>
      <c r="BP165" s="37"/>
      <c r="BQ165" s="37"/>
      <c r="BR165" s="37"/>
      <c r="BS165" s="31"/>
    </row>
    <row r="166" spans="8:71" s="2" customFormat="1" x14ac:dyDescent="0.2">
      <c r="H166" s="5"/>
      <c r="U166" s="37"/>
      <c r="V166" s="37"/>
      <c r="Y166" s="5"/>
      <c r="AC166" s="5"/>
      <c r="AG166" s="5"/>
      <c r="AK166" s="5"/>
      <c r="AO166" s="38"/>
      <c r="AP166" s="5"/>
      <c r="AQ166" s="5"/>
      <c r="AU166" s="4"/>
      <c r="AY166" s="4"/>
      <c r="BC166" s="39"/>
      <c r="BD166" s="37"/>
      <c r="BG166" s="4"/>
      <c r="BK166" s="4"/>
      <c r="BO166" s="39"/>
      <c r="BP166" s="37"/>
      <c r="BQ166" s="37"/>
      <c r="BR166" s="37"/>
      <c r="BS166" s="31"/>
    </row>
    <row r="167" spans="8:71" s="2" customFormat="1" x14ac:dyDescent="0.2">
      <c r="H167" s="5"/>
      <c r="U167" s="37"/>
      <c r="V167" s="37"/>
      <c r="Y167" s="5"/>
      <c r="AC167" s="5"/>
      <c r="AG167" s="5"/>
      <c r="AK167" s="5"/>
      <c r="AO167" s="38"/>
      <c r="AP167" s="5"/>
      <c r="AQ167" s="5"/>
      <c r="AU167" s="4"/>
      <c r="AY167" s="4"/>
      <c r="BC167" s="39"/>
      <c r="BD167" s="37"/>
      <c r="BG167" s="4"/>
      <c r="BK167" s="4"/>
      <c r="BO167" s="39"/>
      <c r="BP167" s="37"/>
      <c r="BQ167" s="37"/>
      <c r="BR167" s="37"/>
      <c r="BS167" s="31"/>
    </row>
    <row r="168" spans="8:71" s="2" customFormat="1" x14ac:dyDescent="0.2">
      <c r="H168" s="5"/>
      <c r="U168" s="37"/>
      <c r="V168" s="37"/>
      <c r="Y168" s="5"/>
      <c r="AC168" s="5"/>
      <c r="AG168" s="5"/>
      <c r="AK168" s="5"/>
      <c r="AO168" s="38"/>
      <c r="AP168" s="5"/>
      <c r="AQ168" s="5"/>
      <c r="AU168" s="4"/>
      <c r="AY168" s="4"/>
      <c r="BC168" s="39"/>
      <c r="BD168" s="37"/>
      <c r="BG168" s="4"/>
      <c r="BK168" s="4"/>
      <c r="BO168" s="39"/>
      <c r="BP168" s="37"/>
      <c r="BQ168" s="37"/>
      <c r="BR168" s="37"/>
      <c r="BS168" s="31"/>
    </row>
    <row r="169" spans="8:71" s="2" customFormat="1" x14ac:dyDescent="0.2">
      <c r="H169" s="5"/>
      <c r="U169" s="37"/>
      <c r="V169" s="37"/>
      <c r="Y169" s="5"/>
      <c r="AC169" s="5"/>
      <c r="AG169" s="5"/>
      <c r="AK169" s="5"/>
      <c r="AO169" s="38"/>
      <c r="AP169" s="5"/>
      <c r="AQ169" s="5"/>
      <c r="AU169" s="4"/>
      <c r="AY169" s="4"/>
      <c r="BC169" s="39"/>
      <c r="BD169" s="37"/>
      <c r="BG169" s="4"/>
      <c r="BK169" s="4"/>
      <c r="BO169" s="39"/>
      <c r="BP169" s="37"/>
      <c r="BQ169" s="37"/>
      <c r="BR169" s="37"/>
      <c r="BS169" s="31"/>
    </row>
    <row r="170" spans="8:71" s="2" customFormat="1" x14ac:dyDescent="0.2">
      <c r="H170" s="5"/>
      <c r="U170" s="37"/>
      <c r="V170" s="37"/>
      <c r="Y170" s="5"/>
      <c r="AC170" s="5"/>
      <c r="AG170" s="5"/>
      <c r="AK170" s="5"/>
      <c r="AO170" s="38"/>
      <c r="AP170" s="5"/>
      <c r="AQ170" s="5"/>
      <c r="AU170" s="4"/>
      <c r="AY170" s="4"/>
      <c r="BC170" s="39"/>
      <c r="BD170" s="37"/>
      <c r="BG170" s="4"/>
      <c r="BK170" s="4"/>
      <c r="BO170" s="39"/>
      <c r="BP170" s="37"/>
      <c r="BQ170" s="37"/>
      <c r="BR170" s="37"/>
      <c r="BS170" s="31"/>
    </row>
    <row r="171" spans="8:71" s="2" customFormat="1" x14ac:dyDescent="0.2">
      <c r="H171" s="5"/>
      <c r="U171" s="37"/>
      <c r="V171" s="37"/>
      <c r="Y171" s="5"/>
      <c r="AC171" s="5"/>
      <c r="AG171" s="5"/>
      <c r="AK171" s="5"/>
      <c r="AO171" s="38"/>
      <c r="AP171" s="5"/>
      <c r="AQ171" s="5"/>
      <c r="AU171" s="4"/>
      <c r="AY171" s="4"/>
      <c r="BC171" s="39"/>
      <c r="BD171" s="37"/>
      <c r="BG171" s="4"/>
      <c r="BK171" s="4"/>
      <c r="BO171" s="39"/>
      <c r="BP171" s="37"/>
      <c r="BQ171" s="37"/>
      <c r="BR171" s="37"/>
      <c r="BS171" s="31"/>
    </row>
    <row r="172" spans="8:71" s="2" customFormat="1" x14ac:dyDescent="0.2">
      <c r="H172" s="5"/>
      <c r="U172" s="37"/>
      <c r="V172" s="37"/>
      <c r="Y172" s="5"/>
      <c r="AC172" s="5"/>
      <c r="AG172" s="5"/>
      <c r="AK172" s="5"/>
      <c r="AO172" s="38"/>
      <c r="AP172" s="5"/>
      <c r="AQ172" s="5"/>
      <c r="AU172" s="4"/>
      <c r="AY172" s="4"/>
      <c r="BC172" s="39"/>
      <c r="BD172" s="37"/>
      <c r="BG172" s="4"/>
      <c r="BK172" s="4"/>
      <c r="BO172" s="39"/>
      <c r="BP172" s="37"/>
      <c r="BQ172" s="37"/>
      <c r="BR172" s="37"/>
      <c r="BS172" s="31"/>
    </row>
    <row r="173" spans="8:71" s="2" customFormat="1" x14ac:dyDescent="0.2">
      <c r="H173" s="5"/>
      <c r="U173" s="37"/>
      <c r="V173" s="37"/>
      <c r="Y173" s="5"/>
      <c r="AC173" s="5"/>
      <c r="AG173" s="5"/>
      <c r="AK173" s="5"/>
      <c r="AO173" s="38"/>
      <c r="AP173" s="5"/>
      <c r="AQ173" s="5"/>
      <c r="AU173" s="4"/>
      <c r="AY173" s="4"/>
      <c r="BC173" s="39"/>
      <c r="BD173" s="37"/>
      <c r="BG173" s="4"/>
      <c r="BK173" s="4"/>
      <c r="BO173" s="39"/>
      <c r="BP173" s="37"/>
      <c r="BQ173" s="37"/>
      <c r="BR173" s="37"/>
      <c r="BS173" s="31"/>
    </row>
    <row r="174" spans="8:71" s="2" customFormat="1" x14ac:dyDescent="0.2">
      <c r="H174" s="5"/>
      <c r="U174" s="37"/>
      <c r="V174" s="37"/>
      <c r="Y174" s="5"/>
      <c r="AC174" s="5"/>
      <c r="AG174" s="5"/>
      <c r="AK174" s="5"/>
      <c r="AO174" s="38"/>
      <c r="AP174" s="5"/>
      <c r="AQ174" s="5"/>
      <c r="AU174" s="4"/>
      <c r="AY174" s="4"/>
      <c r="BC174" s="39"/>
      <c r="BD174" s="37"/>
      <c r="BG174" s="4"/>
      <c r="BK174" s="4"/>
      <c r="BO174" s="39"/>
      <c r="BP174" s="37"/>
      <c r="BQ174" s="37"/>
      <c r="BR174" s="37"/>
      <c r="BS174" s="31"/>
    </row>
    <row r="175" spans="8:71" s="2" customFormat="1" x14ac:dyDescent="0.2">
      <c r="H175" s="5"/>
      <c r="U175" s="37"/>
      <c r="V175" s="37"/>
      <c r="Y175" s="5"/>
      <c r="AC175" s="5"/>
      <c r="AG175" s="5"/>
      <c r="AK175" s="5"/>
      <c r="AO175" s="38"/>
      <c r="AP175" s="5"/>
      <c r="AQ175" s="5"/>
      <c r="AU175" s="4"/>
      <c r="AY175" s="4"/>
      <c r="BC175" s="39"/>
      <c r="BD175" s="37"/>
      <c r="BG175" s="4"/>
      <c r="BK175" s="4"/>
      <c r="BO175" s="39"/>
      <c r="BP175" s="37"/>
      <c r="BQ175" s="37"/>
      <c r="BR175" s="37"/>
      <c r="BS175" s="31"/>
    </row>
    <row r="176" spans="8:71" s="2" customFormat="1" x14ac:dyDescent="0.2">
      <c r="H176" s="5"/>
      <c r="U176" s="37"/>
      <c r="V176" s="37"/>
      <c r="Y176" s="5"/>
      <c r="AC176" s="5"/>
      <c r="AG176" s="5"/>
      <c r="AK176" s="5"/>
      <c r="AO176" s="38"/>
      <c r="AP176" s="5"/>
      <c r="AQ176" s="5"/>
      <c r="AU176" s="4"/>
      <c r="AY176" s="4"/>
      <c r="BC176" s="39"/>
      <c r="BD176" s="37"/>
      <c r="BG176" s="4"/>
      <c r="BK176" s="4"/>
      <c r="BO176" s="39"/>
      <c r="BP176" s="37"/>
      <c r="BQ176" s="37"/>
      <c r="BR176" s="37"/>
      <c r="BS176" s="31"/>
    </row>
    <row r="177" spans="8:71" s="2" customFormat="1" x14ac:dyDescent="0.2">
      <c r="H177" s="5"/>
      <c r="U177" s="37"/>
      <c r="V177" s="37"/>
      <c r="Y177" s="5"/>
      <c r="AC177" s="5"/>
      <c r="AG177" s="5"/>
      <c r="AK177" s="5"/>
      <c r="AO177" s="38"/>
      <c r="AP177" s="5"/>
      <c r="AQ177" s="5"/>
      <c r="AU177" s="4"/>
      <c r="AY177" s="4"/>
      <c r="BC177" s="39"/>
      <c r="BD177" s="37"/>
      <c r="BG177" s="4"/>
      <c r="BK177" s="4"/>
      <c r="BO177" s="39"/>
      <c r="BP177" s="37"/>
      <c r="BQ177" s="37"/>
      <c r="BR177" s="37"/>
      <c r="BS177" s="31"/>
    </row>
    <row r="178" spans="8:71" s="2" customFormat="1" x14ac:dyDescent="0.2">
      <c r="H178" s="5"/>
      <c r="U178" s="37"/>
      <c r="V178" s="37"/>
      <c r="Y178" s="5"/>
      <c r="AC178" s="5"/>
      <c r="AG178" s="5"/>
      <c r="AK178" s="5"/>
      <c r="AO178" s="38"/>
      <c r="AP178" s="5"/>
      <c r="AQ178" s="5"/>
      <c r="AU178" s="4"/>
      <c r="AY178" s="4"/>
      <c r="BC178" s="39"/>
      <c r="BD178" s="37"/>
      <c r="BG178" s="4"/>
      <c r="BK178" s="4"/>
      <c r="BO178" s="39"/>
      <c r="BP178" s="37"/>
      <c r="BQ178" s="37"/>
      <c r="BR178" s="37"/>
      <c r="BS178" s="31"/>
    </row>
    <row r="179" spans="8:71" s="2" customFormat="1" x14ac:dyDescent="0.2">
      <c r="H179" s="5"/>
      <c r="U179" s="37"/>
      <c r="V179" s="37"/>
      <c r="Y179" s="5"/>
      <c r="AC179" s="5"/>
      <c r="AG179" s="5"/>
      <c r="AK179" s="5"/>
      <c r="AO179" s="38"/>
      <c r="AP179" s="5"/>
      <c r="AQ179" s="5"/>
      <c r="AU179" s="4"/>
      <c r="AY179" s="4"/>
      <c r="BC179" s="39"/>
      <c r="BD179" s="37"/>
      <c r="BG179" s="4"/>
      <c r="BK179" s="4"/>
      <c r="BO179" s="39"/>
      <c r="BP179" s="37"/>
      <c r="BQ179" s="37"/>
      <c r="BR179" s="37"/>
      <c r="BS179" s="31"/>
    </row>
    <row r="180" spans="8:71" s="2" customFormat="1" x14ac:dyDescent="0.2">
      <c r="H180" s="5"/>
      <c r="U180" s="37"/>
      <c r="V180" s="37"/>
      <c r="Y180" s="5"/>
      <c r="AC180" s="5"/>
      <c r="AG180" s="5"/>
      <c r="AK180" s="5"/>
      <c r="AO180" s="38"/>
      <c r="AP180" s="5"/>
      <c r="AQ180" s="5"/>
      <c r="AU180" s="4"/>
      <c r="AY180" s="4"/>
      <c r="BC180" s="39"/>
      <c r="BD180" s="37"/>
      <c r="BG180" s="4"/>
      <c r="BK180" s="4"/>
      <c r="BO180" s="39"/>
      <c r="BP180" s="37"/>
      <c r="BQ180" s="37"/>
      <c r="BR180" s="37"/>
      <c r="BS180" s="31"/>
    </row>
    <row r="181" spans="8:71" s="2" customFormat="1" x14ac:dyDescent="0.2">
      <c r="H181" s="5"/>
      <c r="U181" s="37"/>
      <c r="V181" s="37"/>
      <c r="Y181" s="5"/>
      <c r="AC181" s="5"/>
      <c r="AG181" s="5"/>
      <c r="AK181" s="5"/>
      <c r="AO181" s="38"/>
      <c r="AP181" s="5"/>
      <c r="AQ181" s="5"/>
      <c r="AU181" s="4"/>
      <c r="AY181" s="4"/>
      <c r="BC181" s="39"/>
      <c r="BD181" s="37"/>
      <c r="BG181" s="4"/>
      <c r="BK181" s="4"/>
      <c r="BO181" s="39"/>
      <c r="BP181" s="37"/>
      <c r="BQ181" s="37"/>
      <c r="BR181" s="37"/>
      <c r="BS181" s="31"/>
    </row>
    <row r="182" spans="8:71" s="2" customFormat="1" x14ac:dyDescent="0.2">
      <c r="H182" s="5"/>
      <c r="U182" s="37"/>
      <c r="V182" s="37"/>
      <c r="Y182" s="5"/>
      <c r="AC182" s="5"/>
      <c r="AG182" s="5"/>
      <c r="AK182" s="5"/>
      <c r="AO182" s="38"/>
      <c r="AP182" s="5"/>
      <c r="AQ182" s="5"/>
      <c r="AU182" s="4"/>
      <c r="AY182" s="4"/>
      <c r="BC182" s="39"/>
      <c r="BD182" s="37"/>
      <c r="BG182" s="4"/>
      <c r="BK182" s="4"/>
      <c r="BO182" s="39"/>
      <c r="BP182" s="37"/>
      <c r="BQ182" s="37"/>
      <c r="BR182" s="37"/>
      <c r="BS182" s="31"/>
    </row>
    <row r="183" spans="8:71" s="2" customFormat="1" x14ac:dyDescent="0.2">
      <c r="H183" s="5"/>
      <c r="U183" s="37"/>
      <c r="V183" s="37"/>
      <c r="Y183" s="5"/>
      <c r="AC183" s="5"/>
      <c r="AG183" s="5"/>
      <c r="AK183" s="5"/>
      <c r="AO183" s="38"/>
      <c r="AP183" s="5"/>
      <c r="AQ183" s="5"/>
      <c r="AU183" s="4"/>
      <c r="AY183" s="4"/>
      <c r="BC183" s="39"/>
      <c r="BD183" s="37"/>
      <c r="BG183" s="4"/>
      <c r="BK183" s="4"/>
      <c r="BO183" s="39"/>
      <c r="BP183" s="37"/>
      <c r="BQ183" s="37"/>
      <c r="BR183" s="37"/>
      <c r="BS183" s="31"/>
    </row>
    <row r="184" spans="8:71" s="2" customFormat="1" x14ac:dyDescent="0.2">
      <c r="H184" s="5"/>
      <c r="U184" s="37"/>
      <c r="V184" s="37"/>
      <c r="Y184" s="5"/>
      <c r="AC184" s="5"/>
      <c r="AG184" s="5"/>
      <c r="AK184" s="5"/>
      <c r="AO184" s="38"/>
      <c r="AP184" s="5"/>
      <c r="AQ184" s="5"/>
      <c r="AU184" s="4"/>
      <c r="AY184" s="4"/>
      <c r="BC184" s="39"/>
      <c r="BD184" s="37"/>
      <c r="BG184" s="4"/>
      <c r="BK184" s="4"/>
      <c r="BO184" s="39"/>
      <c r="BP184" s="37"/>
      <c r="BQ184" s="37"/>
      <c r="BR184" s="37"/>
      <c r="BS184" s="31"/>
    </row>
    <row r="185" spans="8:71" s="2" customFormat="1" x14ac:dyDescent="0.2">
      <c r="H185" s="5"/>
      <c r="U185" s="37"/>
      <c r="V185" s="37"/>
      <c r="Y185" s="5"/>
      <c r="AC185" s="5"/>
      <c r="AG185" s="5"/>
      <c r="AK185" s="5"/>
      <c r="AO185" s="38"/>
      <c r="AP185" s="5"/>
      <c r="AQ185" s="5"/>
      <c r="AU185" s="4"/>
      <c r="AY185" s="4"/>
      <c r="BC185" s="39"/>
      <c r="BD185" s="37"/>
      <c r="BG185" s="4"/>
      <c r="BK185" s="4"/>
      <c r="BO185" s="39"/>
      <c r="BP185" s="37"/>
      <c r="BQ185" s="37"/>
      <c r="BR185" s="37"/>
      <c r="BS185" s="31"/>
    </row>
    <row r="186" spans="8:71" s="2" customFormat="1" x14ac:dyDescent="0.2">
      <c r="H186" s="5"/>
      <c r="U186" s="37"/>
      <c r="V186" s="37"/>
      <c r="Y186" s="5"/>
      <c r="AC186" s="5"/>
      <c r="AG186" s="5"/>
      <c r="AK186" s="5"/>
      <c r="AO186" s="38"/>
      <c r="AP186" s="5"/>
      <c r="AQ186" s="5"/>
      <c r="AU186" s="4"/>
      <c r="AY186" s="4"/>
      <c r="BC186" s="39"/>
      <c r="BD186" s="37"/>
      <c r="BG186" s="4"/>
      <c r="BK186" s="4"/>
      <c r="BO186" s="39"/>
      <c r="BP186" s="37"/>
      <c r="BQ186" s="37"/>
      <c r="BR186" s="37"/>
      <c r="BS186" s="31"/>
    </row>
    <row r="187" spans="8:71" s="2" customFormat="1" x14ac:dyDescent="0.2">
      <c r="H187" s="5"/>
      <c r="U187" s="37"/>
      <c r="V187" s="37"/>
      <c r="Y187" s="5"/>
      <c r="AC187" s="5"/>
      <c r="AG187" s="5"/>
      <c r="AK187" s="5"/>
      <c r="AO187" s="38"/>
      <c r="AP187" s="5"/>
      <c r="AQ187" s="5"/>
      <c r="AU187" s="4"/>
      <c r="AY187" s="4"/>
      <c r="BC187" s="39"/>
      <c r="BD187" s="37"/>
      <c r="BG187" s="4"/>
      <c r="BK187" s="4"/>
      <c r="BO187" s="39"/>
      <c r="BP187" s="37"/>
      <c r="BQ187" s="37"/>
      <c r="BR187" s="37"/>
      <c r="BS187" s="31"/>
    </row>
    <row r="188" spans="8:71" s="2" customFormat="1" x14ac:dyDescent="0.2">
      <c r="H188" s="5"/>
      <c r="U188" s="37"/>
      <c r="V188" s="37"/>
      <c r="Y188" s="5"/>
      <c r="AC188" s="5"/>
      <c r="AG188" s="5"/>
      <c r="AK188" s="5"/>
      <c r="AO188" s="38"/>
      <c r="AP188" s="5"/>
      <c r="AQ188" s="5"/>
      <c r="AU188" s="4"/>
      <c r="AY188" s="4"/>
      <c r="BC188" s="39"/>
      <c r="BD188" s="37"/>
      <c r="BG188" s="4"/>
      <c r="BK188" s="4"/>
      <c r="BO188" s="39"/>
      <c r="BP188" s="37"/>
      <c r="BQ188" s="37"/>
      <c r="BR188" s="37"/>
      <c r="BS188" s="31"/>
    </row>
    <row r="189" spans="8:71" s="2" customFormat="1" x14ac:dyDescent="0.2">
      <c r="H189" s="5"/>
      <c r="U189" s="37"/>
      <c r="V189" s="37"/>
      <c r="Y189" s="5"/>
      <c r="AC189" s="5"/>
      <c r="AG189" s="5"/>
      <c r="AK189" s="5"/>
      <c r="AO189" s="38"/>
      <c r="AP189" s="5"/>
      <c r="AQ189" s="5"/>
      <c r="AU189" s="4"/>
      <c r="AY189" s="4"/>
      <c r="BC189" s="39"/>
      <c r="BD189" s="37"/>
      <c r="BG189" s="4"/>
      <c r="BK189" s="4"/>
      <c r="BO189" s="39"/>
      <c r="BP189" s="37"/>
      <c r="BQ189" s="37"/>
      <c r="BR189" s="37"/>
      <c r="BS189" s="31"/>
    </row>
    <row r="190" spans="8:71" s="2" customFormat="1" x14ac:dyDescent="0.2">
      <c r="H190" s="5"/>
      <c r="U190" s="37"/>
      <c r="V190" s="37"/>
      <c r="Y190" s="5"/>
      <c r="AC190" s="5"/>
      <c r="AG190" s="5"/>
      <c r="AK190" s="5"/>
      <c r="AO190" s="38"/>
      <c r="AP190" s="5"/>
      <c r="AQ190" s="5"/>
      <c r="AU190" s="4"/>
      <c r="AY190" s="4"/>
      <c r="BC190" s="39"/>
      <c r="BD190" s="37"/>
      <c r="BG190" s="4"/>
      <c r="BK190" s="4"/>
      <c r="BO190" s="39"/>
      <c r="BP190" s="37"/>
      <c r="BQ190" s="37"/>
      <c r="BR190" s="37"/>
      <c r="BS190" s="31"/>
    </row>
    <row r="191" spans="8:71" s="2" customFormat="1" x14ac:dyDescent="0.2">
      <c r="H191" s="5"/>
      <c r="U191" s="37"/>
      <c r="V191" s="37"/>
      <c r="Y191" s="5"/>
      <c r="AC191" s="5"/>
      <c r="AG191" s="5"/>
      <c r="AK191" s="5"/>
      <c r="AO191" s="38"/>
      <c r="AP191" s="5"/>
      <c r="AQ191" s="5"/>
      <c r="AU191" s="4"/>
      <c r="AY191" s="4"/>
      <c r="BC191" s="39"/>
      <c r="BD191" s="37"/>
      <c r="BG191" s="4"/>
      <c r="BK191" s="4"/>
      <c r="BO191" s="39"/>
      <c r="BP191" s="37"/>
      <c r="BQ191" s="37"/>
      <c r="BR191" s="37"/>
      <c r="BS191" s="31"/>
    </row>
    <row r="192" spans="8:71" s="2" customFormat="1" x14ac:dyDescent="0.2">
      <c r="H192" s="5"/>
      <c r="U192" s="37"/>
      <c r="V192" s="37"/>
      <c r="Y192" s="5"/>
      <c r="AC192" s="5"/>
      <c r="AG192" s="5"/>
      <c r="AK192" s="5"/>
      <c r="AO192" s="38"/>
      <c r="AP192" s="5"/>
      <c r="AQ192" s="5"/>
      <c r="AU192" s="4"/>
      <c r="AY192" s="4"/>
      <c r="BC192" s="39"/>
      <c r="BD192" s="37"/>
      <c r="BG192" s="4"/>
      <c r="BK192" s="4"/>
      <c r="BO192" s="39"/>
      <c r="BP192" s="37"/>
      <c r="BQ192" s="37"/>
      <c r="BR192" s="37"/>
      <c r="BS192" s="31"/>
    </row>
    <row r="193" spans="8:71" s="2" customFormat="1" x14ac:dyDescent="0.2">
      <c r="H193" s="5"/>
      <c r="U193" s="37"/>
      <c r="V193" s="37"/>
      <c r="Y193" s="5"/>
      <c r="AC193" s="5"/>
      <c r="AG193" s="5"/>
      <c r="AK193" s="5"/>
      <c r="AO193" s="38"/>
      <c r="AP193" s="5"/>
      <c r="AQ193" s="5"/>
      <c r="AU193" s="4"/>
      <c r="AY193" s="4"/>
      <c r="BC193" s="39"/>
      <c r="BD193" s="37"/>
      <c r="BG193" s="4"/>
      <c r="BK193" s="4"/>
      <c r="BO193" s="39"/>
      <c r="BP193" s="37"/>
      <c r="BQ193" s="37"/>
      <c r="BR193" s="37"/>
      <c r="BS193" s="31"/>
    </row>
    <row r="194" spans="8:71" s="2" customFormat="1" x14ac:dyDescent="0.2">
      <c r="H194" s="5"/>
      <c r="U194" s="37"/>
      <c r="V194" s="37"/>
      <c r="Y194" s="5"/>
      <c r="AC194" s="5"/>
      <c r="AG194" s="5"/>
      <c r="AK194" s="5"/>
      <c r="AO194" s="38"/>
      <c r="AP194" s="5"/>
      <c r="AQ194" s="5"/>
      <c r="AU194" s="4"/>
      <c r="AY194" s="4"/>
      <c r="BC194" s="39"/>
      <c r="BD194" s="37"/>
      <c r="BG194" s="4"/>
      <c r="BK194" s="4"/>
      <c r="BO194" s="39"/>
      <c r="BP194" s="37"/>
      <c r="BQ194" s="37"/>
      <c r="BR194" s="37"/>
      <c r="BS194" s="31"/>
    </row>
    <row r="195" spans="8:71" s="2" customFormat="1" x14ac:dyDescent="0.2">
      <c r="H195" s="5"/>
      <c r="U195" s="37"/>
      <c r="V195" s="37"/>
      <c r="Y195" s="5"/>
      <c r="AC195" s="5"/>
      <c r="AG195" s="5"/>
      <c r="AK195" s="5"/>
      <c r="AO195" s="38"/>
      <c r="AP195" s="5"/>
      <c r="AQ195" s="5"/>
      <c r="AU195" s="4"/>
      <c r="AY195" s="4"/>
      <c r="BC195" s="39"/>
      <c r="BD195" s="37"/>
      <c r="BG195" s="4"/>
      <c r="BK195" s="4"/>
      <c r="BO195" s="39"/>
      <c r="BP195" s="37"/>
      <c r="BQ195" s="37"/>
      <c r="BR195" s="37"/>
      <c r="BS195" s="31"/>
    </row>
    <row r="196" spans="8:71" s="2" customFormat="1" x14ac:dyDescent="0.2">
      <c r="H196" s="5"/>
      <c r="U196" s="37"/>
      <c r="V196" s="37"/>
      <c r="Y196" s="5"/>
      <c r="AC196" s="5"/>
      <c r="AG196" s="5"/>
      <c r="AK196" s="5"/>
      <c r="AO196" s="38"/>
      <c r="AP196" s="5"/>
      <c r="AQ196" s="5"/>
      <c r="AU196" s="4"/>
      <c r="AY196" s="4"/>
      <c r="BC196" s="39"/>
      <c r="BD196" s="37"/>
      <c r="BG196" s="4"/>
      <c r="BK196" s="4"/>
      <c r="BO196" s="39"/>
      <c r="BP196" s="37"/>
      <c r="BQ196" s="37"/>
      <c r="BR196" s="37"/>
      <c r="BS196" s="31"/>
    </row>
    <row r="197" spans="8:71" s="2" customFormat="1" x14ac:dyDescent="0.2">
      <c r="H197" s="5"/>
      <c r="U197" s="37"/>
      <c r="V197" s="37"/>
      <c r="Y197" s="5"/>
      <c r="AC197" s="5"/>
      <c r="AG197" s="5"/>
      <c r="AK197" s="5"/>
      <c r="AO197" s="38"/>
      <c r="AP197" s="5"/>
      <c r="AQ197" s="5"/>
      <c r="AU197" s="4"/>
      <c r="AY197" s="4"/>
      <c r="BC197" s="39"/>
      <c r="BD197" s="37"/>
      <c r="BG197" s="4"/>
      <c r="BK197" s="4"/>
      <c r="BO197" s="39"/>
      <c r="BP197" s="37"/>
      <c r="BQ197" s="37"/>
      <c r="BR197" s="37"/>
      <c r="BS197" s="31"/>
    </row>
    <row r="198" spans="8:71" s="2" customFormat="1" x14ac:dyDescent="0.2">
      <c r="H198" s="5"/>
      <c r="U198" s="37"/>
      <c r="V198" s="37"/>
      <c r="Y198" s="5"/>
      <c r="AC198" s="5"/>
      <c r="AG198" s="5"/>
      <c r="AK198" s="5"/>
      <c r="AO198" s="38"/>
      <c r="AP198" s="5"/>
      <c r="AQ198" s="5"/>
      <c r="AU198" s="4"/>
      <c r="AY198" s="4"/>
      <c r="BC198" s="39"/>
      <c r="BD198" s="37"/>
      <c r="BG198" s="4"/>
      <c r="BK198" s="4"/>
      <c r="BO198" s="39"/>
      <c r="BP198" s="37"/>
      <c r="BQ198" s="37"/>
      <c r="BR198" s="37"/>
      <c r="BS198" s="31"/>
    </row>
    <row r="199" spans="8:71" s="2" customFormat="1" x14ac:dyDescent="0.2">
      <c r="H199" s="5"/>
      <c r="U199" s="37"/>
      <c r="V199" s="37"/>
      <c r="Y199" s="5"/>
      <c r="AC199" s="5"/>
      <c r="AG199" s="5"/>
      <c r="AK199" s="5"/>
      <c r="AO199" s="38"/>
      <c r="AP199" s="5"/>
      <c r="AQ199" s="5"/>
      <c r="AU199" s="4"/>
      <c r="AY199" s="4"/>
      <c r="BC199" s="39"/>
      <c r="BD199" s="37"/>
      <c r="BG199" s="4"/>
      <c r="BK199" s="4"/>
      <c r="BO199" s="39"/>
      <c r="BP199" s="37"/>
      <c r="BQ199" s="37"/>
      <c r="BR199" s="37"/>
      <c r="BS199" s="31"/>
    </row>
    <row r="200" spans="8:71" s="2" customFormat="1" x14ac:dyDescent="0.2">
      <c r="H200" s="5"/>
      <c r="U200" s="37"/>
      <c r="V200" s="37"/>
      <c r="Y200" s="5"/>
      <c r="AC200" s="5"/>
      <c r="AG200" s="5"/>
      <c r="AK200" s="5"/>
      <c r="AO200" s="38"/>
      <c r="AP200" s="5"/>
      <c r="AQ200" s="5"/>
      <c r="AU200" s="4"/>
      <c r="AY200" s="4"/>
      <c r="BC200" s="39"/>
      <c r="BD200" s="37"/>
      <c r="BG200" s="4"/>
      <c r="BK200" s="4"/>
      <c r="BO200" s="39"/>
      <c r="BP200" s="37"/>
      <c r="BQ200" s="37"/>
      <c r="BR200" s="37"/>
      <c r="BS200" s="31"/>
    </row>
    <row r="201" spans="8:71" s="2" customFormat="1" x14ac:dyDescent="0.2">
      <c r="H201" s="5"/>
      <c r="U201" s="37"/>
      <c r="V201" s="37"/>
      <c r="Y201" s="5"/>
      <c r="AC201" s="5"/>
      <c r="AG201" s="5"/>
      <c r="AK201" s="5"/>
      <c r="AO201" s="38"/>
      <c r="AP201" s="5"/>
      <c r="AQ201" s="5"/>
      <c r="AU201" s="4"/>
      <c r="AY201" s="4"/>
      <c r="BC201" s="39"/>
      <c r="BD201" s="37"/>
      <c r="BG201" s="4"/>
      <c r="BK201" s="4"/>
      <c r="BO201" s="39"/>
      <c r="BP201" s="37"/>
      <c r="BQ201" s="37"/>
      <c r="BR201" s="37"/>
      <c r="BS201" s="31"/>
    </row>
    <row r="202" spans="8:71" s="2" customFormat="1" x14ac:dyDescent="0.2">
      <c r="H202" s="5"/>
      <c r="U202" s="37"/>
      <c r="V202" s="37"/>
      <c r="Y202" s="5"/>
      <c r="AC202" s="5"/>
      <c r="AG202" s="5"/>
      <c r="AK202" s="5"/>
      <c r="AO202" s="38"/>
      <c r="AP202" s="5"/>
      <c r="AQ202" s="5"/>
      <c r="AU202" s="4"/>
      <c r="AY202" s="4"/>
      <c r="BC202" s="39"/>
      <c r="BD202" s="37"/>
      <c r="BG202" s="4"/>
      <c r="BK202" s="4"/>
      <c r="BO202" s="39"/>
      <c r="BP202" s="37"/>
      <c r="BQ202" s="37"/>
      <c r="BR202" s="37"/>
      <c r="BS202" s="31"/>
    </row>
    <row r="203" spans="8:71" s="2" customFormat="1" x14ac:dyDescent="0.2">
      <c r="H203" s="5"/>
      <c r="U203" s="37"/>
      <c r="V203" s="37"/>
      <c r="Y203" s="5"/>
      <c r="AC203" s="5"/>
      <c r="AG203" s="5"/>
      <c r="AK203" s="5"/>
      <c r="AO203" s="38"/>
      <c r="AP203" s="5"/>
      <c r="AQ203" s="5"/>
      <c r="AU203" s="4"/>
      <c r="AY203" s="4"/>
      <c r="BC203" s="39"/>
      <c r="BD203" s="37"/>
      <c r="BG203" s="4"/>
      <c r="BK203" s="4"/>
      <c r="BO203" s="39"/>
      <c r="BP203" s="37"/>
      <c r="BQ203" s="37"/>
      <c r="BR203" s="37"/>
      <c r="BS203" s="31"/>
    </row>
    <row r="204" spans="8:71" s="2" customFormat="1" x14ac:dyDescent="0.2">
      <c r="H204" s="5"/>
      <c r="U204" s="37"/>
      <c r="V204" s="37"/>
      <c r="Y204" s="5"/>
      <c r="AC204" s="5"/>
      <c r="AG204" s="5"/>
      <c r="AK204" s="5"/>
      <c r="AO204" s="38"/>
      <c r="AP204" s="5"/>
      <c r="AQ204" s="5"/>
      <c r="AU204" s="4"/>
      <c r="AY204" s="4"/>
      <c r="BC204" s="39"/>
      <c r="BD204" s="37"/>
      <c r="BG204" s="4"/>
      <c r="BK204" s="4"/>
      <c r="BO204" s="39"/>
      <c r="BP204" s="37"/>
      <c r="BQ204" s="37"/>
      <c r="BR204" s="37"/>
      <c r="BS204" s="31"/>
    </row>
    <row r="205" spans="8:71" s="2" customFormat="1" x14ac:dyDescent="0.2">
      <c r="H205" s="5"/>
      <c r="U205" s="37"/>
      <c r="V205" s="37"/>
      <c r="Y205" s="5"/>
      <c r="AC205" s="5"/>
      <c r="AG205" s="5"/>
      <c r="AK205" s="5"/>
      <c r="AO205" s="38"/>
      <c r="AP205" s="5"/>
      <c r="AQ205" s="5"/>
      <c r="AU205" s="4"/>
      <c r="AY205" s="4"/>
      <c r="BC205" s="39"/>
      <c r="BD205" s="37"/>
      <c r="BG205" s="4"/>
      <c r="BK205" s="4"/>
      <c r="BO205" s="39"/>
      <c r="BP205" s="37"/>
      <c r="BQ205" s="37"/>
      <c r="BR205" s="37"/>
      <c r="BS205" s="31"/>
    </row>
    <row r="206" spans="8:71" s="2" customFormat="1" x14ac:dyDescent="0.2">
      <c r="H206" s="5"/>
      <c r="U206" s="37"/>
      <c r="V206" s="37"/>
      <c r="Y206" s="5"/>
      <c r="AC206" s="5"/>
      <c r="AG206" s="5"/>
      <c r="AK206" s="5"/>
      <c r="AO206" s="38"/>
      <c r="AP206" s="5"/>
      <c r="AQ206" s="5"/>
      <c r="AU206" s="4"/>
      <c r="AY206" s="4"/>
      <c r="BC206" s="39"/>
      <c r="BD206" s="37"/>
      <c r="BG206" s="4"/>
      <c r="BK206" s="4"/>
      <c r="BO206" s="39"/>
      <c r="BP206" s="37"/>
      <c r="BQ206" s="37"/>
      <c r="BR206" s="37"/>
      <c r="BS206" s="31"/>
    </row>
    <row r="207" spans="8:71" s="2" customFormat="1" x14ac:dyDescent="0.2">
      <c r="H207" s="5"/>
      <c r="U207" s="37"/>
      <c r="V207" s="37"/>
      <c r="Y207" s="5"/>
      <c r="AC207" s="5"/>
      <c r="AG207" s="5"/>
      <c r="AK207" s="5"/>
      <c r="AO207" s="38"/>
      <c r="AP207" s="5"/>
      <c r="AQ207" s="5"/>
      <c r="AU207" s="4"/>
      <c r="AY207" s="4"/>
      <c r="BC207" s="39"/>
      <c r="BD207" s="37"/>
      <c r="BG207" s="4"/>
      <c r="BK207" s="4"/>
      <c r="BO207" s="39"/>
      <c r="BP207" s="37"/>
      <c r="BQ207" s="37"/>
      <c r="BR207" s="37"/>
      <c r="BS207" s="31"/>
    </row>
    <row r="208" spans="8:71" s="2" customFormat="1" x14ac:dyDescent="0.2">
      <c r="H208" s="5"/>
      <c r="U208" s="37"/>
      <c r="V208" s="37"/>
      <c r="Y208" s="5"/>
      <c r="AC208" s="5"/>
      <c r="AG208" s="5"/>
      <c r="AK208" s="5"/>
      <c r="AO208" s="38"/>
      <c r="AP208" s="5"/>
      <c r="AQ208" s="5"/>
      <c r="AU208" s="4"/>
      <c r="AY208" s="4"/>
      <c r="BC208" s="39"/>
      <c r="BD208" s="37"/>
      <c r="BG208" s="4"/>
      <c r="BK208" s="4"/>
      <c r="BO208" s="39"/>
      <c r="BP208" s="37"/>
      <c r="BQ208" s="37"/>
      <c r="BR208" s="37"/>
      <c r="BS208" s="31"/>
    </row>
    <row r="209" spans="8:71" s="2" customFormat="1" x14ac:dyDescent="0.2">
      <c r="H209" s="5"/>
      <c r="U209" s="37"/>
      <c r="V209" s="37"/>
      <c r="Y209" s="5"/>
      <c r="AC209" s="5"/>
      <c r="AG209" s="5"/>
      <c r="AK209" s="5"/>
      <c r="AO209" s="38"/>
      <c r="AP209" s="5"/>
      <c r="AQ209" s="5"/>
      <c r="AU209" s="4"/>
      <c r="AY209" s="4"/>
      <c r="BC209" s="39"/>
      <c r="BD209" s="37"/>
      <c r="BG209" s="4"/>
      <c r="BK209" s="4"/>
      <c r="BO209" s="39"/>
      <c r="BP209" s="37"/>
      <c r="BQ209" s="37"/>
      <c r="BR209" s="37"/>
      <c r="BS209" s="31"/>
    </row>
    <row r="210" spans="8:71" s="2" customFormat="1" x14ac:dyDescent="0.2">
      <c r="H210" s="5"/>
      <c r="U210" s="37"/>
      <c r="V210" s="37"/>
      <c r="Y210" s="5"/>
      <c r="AC210" s="5"/>
      <c r="AG210" s="5"/>
      <c r="AK210" s="5"/>
      <c r="AO210" s="38"/>
      <c r="AP210" s="5"/>
      <c r="AQ210" s="5"/>
      <c r="AU210" s="4"/>
      <c r="AY210" s="4"/>
      <c r="BC210" s="39"/>
      <c r="BD210" s="37"/>
      <c r="BG210" s="4"/>
      <c r="BK210" s="4"/>
      <c r="BO210" s="39"/>
      <c r="BP210" s="37"/>
      <c r="BQ210" s="37"/>
      <c r="BR210" s="37"/>
      <c r="BS210" s="31"/>
    </row>
    <row r="211" spans="8:71" s="2" customFormat="1" x14ac:dyDescent="0.2">
      <c r="H211" s="5"/>
      <c r="U211" s="37"/>
      <c r="V211" s="37"/>
      <c r="Y211" s="5"/>
      <c r="AC211" s="5"/>
      <c r="AG211" s="5"/>
      <c r="AK211" s="5"/>
      <c r="AO211" s="38"/>
      <c r="AP211" s="5"/>
      <c r="AQ211" s="5"/>
      <c r="AU211" s="4"/>
      <c r="AY211" s="4"/>
      <c r="BC211" s="39"/>
      <c r="BD211" s="37"/>
      <c r="BG211" s="4"/>
      <c r="BK211" s="4"/>
      <c r="BO211" s="39"/>
      <c r="BP211" s="37"/>
      <c r="BQ211" s="37"/>
      <c r="BR211" s="37"/>
      <c r="BS211" s="31"/>
    </row>
    <row r="212" spans="8:71" s="2" customFormat="1" x14ac:dyDescent="0.2">
      <c r="H212" s="5"/>
      <c r="U212" s="37"/>
      <c r="V212" s="37"/>
      <c r="Y212" s="5"/>
      <c r="AC212" s="5"/>
      <c r="AG212" s="5"/>
      <c r="AK212" s="5"/>
      <c r="AO212" s="38"/>
      <c r="AP212" s="5"/>
      <c r="AQ212" s="5"/>
      <c r="AU212" s="4"/>
      <c r="AY212" s="4"/>
      <c r="BC212" s="39"/>
      <c r="BD212" s="37"/>
      <c r="BG212" s="4"/>
      <c r="BK212" s="4"/>
      <c r="BO212" s="39"/>
      <c r="BP212" s="37"/>
      <c r="BQ212" s="37"/>
      <c r="BR212" s="37"/>
      <c r="BS212" s="31"/>
    </row>
    <row r="213" spans="8:71" s="2" customFormat="1" x14ac:dyDescent="0.2">
      <c r="H213" s="5"/>
      <c r="U213" s="37"/>
      <c r="V213" s="37"/>
      <c r="Y213" s="5"/>
      <c r="AC213" s="5"/>
      <c r="AG213" s="5"/>
      <c r="AK213" s="5"/>
      <c r="AO213" s="38"/>
      <c r="AP213" s="5"/>
      <c r="AQ213" s="5"/>
      <c r="AU213" s="4"/>
      <c r="AY213" s="4"/>
      <c r="BC213" s="39"/>
      <c r="BD213" s="37"/>
      <c r="BG213" s="4"/>
      <c r="BK213" s="4"/>
      <c r="BO213" s="39"/>
      <c r="BP213" s="37"/>
      <c r="BQ213" s="37"/>
      <c r="BR213" s="37"/>
      <c r="BS213" s="31"/>
    </row>
    <row r="214" spans="8:71" s="2" customFormat="1" x14ac:dyDescent="0.2">
      <c r="H214" s="5"/>
      <c r="U214" s="37"/>
      <c r="V214" s="37"/>
      <c r="Y214" s="5"/>
      <c r="AC214" s="5"/>
      <c r="AG214" s="5"/>
      <c r="AK214" s="5"/>
      <c r="AO214" s="38"/>
      <c r="AP214" s="5"/>
      <c r="AQ214" s="5"/>
      <c r="AU214" s="4"/>
      <c r="AY214" s="4"/>
      <c r="BC214" s="39"/>
      <c r="BD214" s="37"/>
      <c r="BG214" s="4"/>
      <c r="BK214" s="4"/>
      <c r="BO214" s="39"/>
      <c r="BP214" s="37"/>
      <c r="BQ214" s="37"/>
      <c r="BR214" s="37"/>
      <c r="BS214" s="31"/>
    </row>
    <row r="215" spans="8:71" s="2" customFormat="1" x14ac:dyDescent="0.2">
      <c r="H215" s="5"/>
      <c r="U215" s="37"/>
      <c r="V215" s="37"/>
      <c r="Y215" s="5"/>
      <c r="AC215" s="5"/>
      <c r="AG215" s="5"/>
      <c r="AK215" s="5"/>
      <c r="AO215" s="38"/>
      <c r="AP215" s="5"/>
      <c r="AQ215" s="5"/>
      <c r="AU215" s="4"/>
      <c r="AY215" s="4"/>
      <c r="BC215" s="39"/>
      <c r="BD215" s="37"/>
      <c r="BG215" s="4"/>
      <c r="BK215" s="4"/>
      <c r="BO215" s="39"/>
      <c r="BP215" s="37"/>
      <c r="BQ215" s="37"/>
      <c r="BR215" s="37"/>
      <c r="BS215" s="31"/>
    </row>
    <row r="216" spans="8:71" s="2" customFormat="1" x14ac:dyDescent="0.2">
      <c r="H216" s="5"/>
      <c r="U216" s="37"/>
      <c r="V216" s="37"/>
      <c r="Y216" s="5"/>
      <c r="AC216" s="5"/>
      <c r="AG216" s="5"/>
      <c r="AK216" s="5"/>
      <c r="AO216" s="38"/>
      <c r="AP216" s="5"/>
      <c r="AQ216" s="5"/>
      <c r="AU216" s="4"/>
      <c r="AY216" s="4"/>
      <c r="BC216" s="39"/>
      <c r="BD216" s="37"/>
      <c r="BG216" s="4"/>
      <c r="BK216" s="4"/>
      <c r="BO216" s="39"/>
      <c r="BP216" s="37"/>
      <c r="BQ216" s="37"/>
      <c r="BR216" s="37"/>
      <c r="BS216" s="31"/>
    </row>
    <row r="217" spans="8:71" s="2" customFormat="1" x14ac:dyDescent="0.2">
      <c r="H217" s="5"/>
      <c r="U217" s="37"/>
      <c r="V217" s="37"/>
      <c r="Y217" s="5"/>
      <c r="AC217" s="5"/>
      <c r="AG217" s="5"/>
      <c r="AK217" s="5"/>
      <c r="AO217" s="38"/>
      <c r="AP217" s="5"/>
      <c r="AQ217" s="5"/>
      <c r="AU217" s="4"/>
      <c r="AY217" s="4"/>
      <c r="BC217" s="39"/>
      <c r="BD217" s="37"/>
      <c r="BG217" s="4"/>
      <c r="BK217" s="4"/>
      <c r="BO217" s="39"/>
      <c r="BP217" s="37"/>
      <c r="BQ217" s="37"/>
      <c r="BR217" s="37"/>
      <c r="BS217" s="31"/>
    </row>
    <row r="218" spans="8:71" s="2" customFormat="1" x14ac:dyDescent="0.2">
      <c r="H218" s="5"/>
      <c r="U218" s="37"/>
      <c r="V218" s="37"/>
      <c r="Y218" s="5"/>
      <c r="AC218" s="5"/>
      <c r="AG218" s="5"/>
      <c r="AK218" s="5"/>
      <c r="AO218" s="38"/>
      <c r="AP218" s="5"/>
      <c r="AQ218" s="5"/>
      <c r="AU218" s="4"/>
      <c r="AY218" s="4"/>
      <c r="BC218" s="39"/>
      <c r="BD218" s="37"/>
      <c r="BG218" s="4"/>
      <c r="BK218" s="4"/>
      <c r="BO218" s="39"/>
      <c r="BP218" s="37"/>
      <c r="BQ218" s="37"/>
      <c r="BR218" s="37"/>
      <c r="BS218" s="31"/>
    </row>
    <row r="219" spans="8:71" s="2" customFormat="1" x14ac:dyDescent="0.2">
      <c r="H219" s="5"/>
      <c r="U219" s="37"/>
      <c r="V219" s="37"/>
      <c r="Y219" s="5"/>
      <c r="AC219" s="5"/>
      <c r="AG219" s="5"/>
      <c r="AK219" s="5"/>
      <c r="AO219" s="38"/>
      <c r="AP219" s="5"/>
      <c r="AQ219" s="5"/>
      <c r="AU219" s="4"/>
      <c r="AY219" s="4"/>
      <c r="BC219" s="39"/>
      <c r="BD219" s="37"/>
      <c r="BG219" s="4"/>
      <c r="BK219" s="4"/>
      <c r="BO219" s="39"/>
      <c r="BP219" s="37"/>
      <c r="BQ219" s="37"/>
      <c r="BR219" s="37"/>
      <c r="BS219" s="31"/>
    </row>
    <row r="220" spans="8:71" s="2" customFormat="1" x14ac:dyDescent="0.2">
      <c r="H220" s="5"/>
      <c r="U220" s="37"/>
      <c r="V220" s="37"/>
      <c r="Y220" s="5"/>
      <c r="AC220" s="5"/>
      <c r="AG220" s="5"/>
      <c r="AK220" s="5"/>
      <c r="AO220" s="38"/>
      <c r="AP220" s="5"/>
      <c r="AQ220" s="5"/>
      <c r="AU220" s="4"/>
      <c r="AY220" s="4"/>
      <c r="BC220" s="39"/>
      <c r="BD220" s="37"/>
      <c r="BG220" s="4"/>
      <c r="BK220" s="4"/>
      <c r="BO220" s="39"/>
      <c r="BP220" s="37"/>
      <c r="BQ220" s="37"/>
      <c r="BR220" s="37"/>
      <c r="BS220" s="31"/>
    </row>
    <row r="221" spans="8:71" s="2" customFormat="1" x14ac:dyDescent="0.2">
      <c r="H221" s="5"/>
      <c r="U221" s="37"/>
      <c r="V221" s="37"/>
      <c r="Y221" s="5"/>
      <c r="AC221" s="5"/>
      <c r="AG221" s="5"/>
      <c r="AK221" s="5"/>
      <c r="AO221" s="38"/>
      <c r="AP221" s="5"/>
      <c r="AQ221" s="5"/>
      <c r="AU221" s="4"/>
      <c r="AY221" s="4"/>
      <c r="BC221" s="39"/>
      <c r="BD221" s="37"/>
      <c r="BG221" s="4"/>
      <c r="BK221" s="4"/>
      <c r="BO221" s="39"/>
      <c r="BP221" s="37"/>
      <c r="BQ221" s="37"/>
      <c r="BR221" s="37"/>
      <c r="BS221" s="31"/>
    </row>
    <row r="222" spans="8:71" s="2" customFormat="1" x14ac:dyDescent="0.2">
      <c r="H222" s="5"/>
      <c r="U222" s="37"/>
      <c r="V222" s="37"/>
      <c r="Y222" s="5"/>
      <c r="AC222" s="5"/>
      <c r="AG222" s="5"/>
      <c r="AK222" s="5"/>
      <c r="AO222" s="38"/>
      <c r="AP222" s="5"/>
      <c r="AQ222" s="5"/>
      <c r="AU222" s="4"/>
      <c r="AY222" s="4"/>
      <c r="BC222" s="39"/>
      <c r="BD222" s="37"/>
      <c r="BG222" s="4"/>
      <c r="BK222" s="4"/>
      <c r="BO222" s="39"/>
      <c r="BP222" s="37"/>
      <c r="BQ222" s="37"/>
      <c r="BR222" s="37"/>
      <c r="BS222" s="31"/>
    </row>
    <row r="223" spans="8:71" s="2" customFormat="1" x14ac:dyDescent="0.2">
      <c r="H223" s="5"/>
      <c r="U223" s="37"/>
      <c r="V223" s="37"/>
      <c r="Y223" s="5"/>
      <c r="AC223" s="5"/>
      <c r="AG223" s="5"/>
      <c r="AK223" s="5"/>
      <c r="AO223" s="38"/>
      <c r="AP223" s="5"/>
      <c r="AQ223" s="5"/>
      <c r="AU223" s="4"/>
      <c r="AY223" s="4"/>
      <c r="BC223" s="39"/>
      <c r="BD223" s="37"/>
      <c r="BG223" s="4"/>
      <c r="BK223" s="4"/>
      <c r="BO223" s="39"/>
      <c r="BP223" s="37"/>
      <c r="BQ223" s="37"/>
      <c r="BR223" s="37"/>
      <c r="BS223" s="31"/>
    </row>
    <row r="224" spans="8:71" s="2" customFormat="1" x14ac:dyDescent="0.2">
      <c r="H224" s="5"/>
      <c r="U224" s="37"/>
      <c r="V224" s="37"/>
      <c r="Y224" s="5"/>
      <c r="AC224" s="5"/>
      <c r="AG224" s="5"/>
      <c r="AK224" s="5"/>
      <c r="AO224" s="38"/>
      <c r="AP224" s="5"/>
      <c r="AQ224" s="5"/>
      <c r="AU224" s="4"/>
      <c r="AY224" s="4"/>
      <c r="BC224" s="39"/>
      <c r="BD224" s="37"/>
      <c r="BG224" s="4"/>
      <c r="BK224" s="4"/>
      <c r="BO224" s="39"/>
      <c r="BP224" s="37"/>
      <c r="BQ224" s="37"/>
      <c r="BR224" s="37"/>
      <c r="BS224" s="31"/>
    </row>
    <row r="225" spans="8:71" s="2" customFormat="1" x14ac:dyDescent="0.2">
      <c r="H225" s="5"/>
      <c r="U225" s="37"/>
      <c r="V225" s="37"/>
      <c r="Y225" s="5"/>
      <c r="AC225" s="5"/>
      <c r="AG225" s="5"/>
      <c r="AK225" s="5"/>
      <c r="AO225" s="38"/>
      <c r="AP225" s="5"/>
      <c r="AQ225" s="5"/>
      <c r="AU225" s="4"/>
      <c r="AY225" s="4"/>
      <c r="BC225" s="39"/>
      <c r="BD225" s="37"/>
      <c r="BG225" s="4"/>
      <c r="BK225" s="4"/>
      <c r="BO225" s="39"/>
      <c r="BP225" s="37"/>
      <c r="BQ225" s="37"/>
      <c r="BR225" s="37"/>
      <c r="BS225" s="31"/>
    </row>
    <row r="226" spans="8:71" s="2" customFormat="1" x14ac:dyDescent="0.2">
      <c r="H226" s="5"/>
      <c r="U226" s="37"/>
      <c r="V226" s="37"/>
      <c r="Y226" s="5"/>
      <c r="AC226" s="5"/>
      <c r="AG226" s="5"/>
      <c r="AK226" s="5"/>
      <c r="AO226" s="38"/>
      <c r="AP226" s="5"/>
      <c r="AQ226" s="5"/>
      <c r="AU226" s="4"/>
      <c r="AY226" s="4"/>
      <c r="BC226" s="39"/>
      <c r="BD226" s="37"/>
      <c r="BG226" s="4"/>
      <c r="BK226" s="4"/>
      <c r="BO226" s="39"/>
      <c r="BP226" s="37"/>
      <c r="BQ226" s="37"/>
      <c r="BR226" s="37"/>
      <c r="BS226" s="31"/>
    </row>
    <row r="227" spans="8:71" s="2" customFormat="1" x14ac:dyDescent="0.2">
      <c r="H227" s="5"/>
      <c r="U227" s="37"/>
      <c r="V227" s="37"/>
      <c r="Y227" s="5"/>
      <c r="AC227" s="5"/>
      <c r="AG227" s="5"/>
      <c r="AK227" s="5"/>
      <c r="AO227" s="38"/>
      <c r="AP227" s="5"/>
      <c r="AQ227" s="5"/>
      <c r="AU227" s="4"/>
      <c r="AY227" s="4"/>
      <c r="BC227" s="39"/>
      <c r="BD227" s="37"/>
      <c r="BG227" s="4"/>
      <c r="BK227" s="4"/>
      <c r="BO227" s="39"/>
      <c r="BP227" s="37"/>
      <c r="BQ227" s="37"/>
      <c r="BR227" s="37"/>
      <c r="BS227" s="31"/>
    </row>
    <row r="228" spans="8:71" s="2" customFormat="1" x14ac:dyDescent="0.2">
      <c r="H228" s="5"/>
      <c r="U228" s="37"/>
      <c r="V228" s="37"/>
      <c r="Y228" s="5"/>
      <c r="AC228" s="5"/>
      <c r="AG228" s="5"/>
      <c r="AK228" s="5"/>
      <c r="AO228" s="38"/>
      <c r="AP228" s="5"/>
      <c r="AQ228" s="5"/>
      <c r="AU228" s="4"/>
      <c r="AY228" s="4"/>
      <c r="BC228" s="39"/>
      <c r="BD228" s="37"/>
      <c r="BG228" s="4"/>
      <c r="BK228" s="4"/>
      <c r="BO228" s="39"/>
      <c r="BP228" s="37"/>
      <c r="BQ228" s="37"/>
      <c r="BR228" s="37"/>
      <c r="BS228" s="31"/>
    </row>
    <row r="229" spans="8:71" s="2" customFormat="1" x14ac:dyDescent="0.2">
      <c r="H229" s="5"/>
      <c r="U229" s="37"/>
      <c r="V229" s="37"/>
      <c r="Y229" s="5"/>
      <c r="AC229" s="5"/>
      <c r="AG229" s="5"/>
      <c r="AK229" s="5"/>
      <c r="AO229" s="38"/>
      <c r="AP229" s="5"/>
      <c r="AQ229" s="5"/>
      <c r="AU229" s="4"/>
      <c r="AY229" s="4"/>
      <c r="BC229" s="39"/>
      <c r="BD229" s="37"/>
      <c r="BG229" s="4"/>
      <c r="BK229" s="4"/>
      <c r="BO229" s="39"/>
      <c r="BP229" s="37"/>
      <c r="BQ229" s="37"/>
      <c r="BR229" s="37"/>
      <c r="BS229" s="31"/>
    </row>
    <row r="230" spans="8:71" s="2" customFormat="1" x14ac:dyDescent="0.2">
      <c r="H230" s="5"/>
      <c r="U230" s="37"/>
      <c r="V230" s="37"/>
      <c r="Y230" s="5"/>
      <c r="AC230" s="5"/>
      <c r="AG230" s="5"/>
      <c r="AK230" s="5"/>
      <c r="AO230" s="38"/>
      <c r="AP230" s="5"/>
      <c r="AQ230" s="5"/>
      <c r="AU230" s="4"/>
      <c r="AY230" s="4"/>
      <c r="BC230" s="39"/>
      <c r="BD230" s="37"/>
      <c r="BG230" s="4"/>
      <c r="BK230" s="4"/>
      <c r="BO230" s="39"/>
      <c r="BP230" s="37"/>
      <c r="BQ230" s="37"/>
      <c r="BR230" s="37"/>
      <c r="BS230" s="31"/>
    </row>
    <row r="231" spans="8:71" s="2" customFormat="1" x14ac:dyDescent="0.2">
      <c r="H231" s="5"/>
      <c r="U231" s="37"/>
      <c r="V231" s="37"/>
      <c r="Y231" s="5"/>
      <c r="AC231" s="5"/>
      <c r="AG231" s="5"/>
      <c r="AK231" s="5"/>
      <c r="AO231" s="38"/>
      <c r="AP231" s="5"/>
      <c r="AQ231" s="5"/>
      <c r="AU231" s="4"/>
      <c r="AY231" s="4"/>
      <c r="BC231" s="39"/>
      <c r="BD231" s="37"/>
      <c r="BG231" s="4"/>
      <c r="BK231" s="4"/>
      <c r="BO231" s="39"/>
      <c r="BP231" s="37"/>
      <c r="BQ231" s="37"/>
      <c r="BR231" s="37"/>
      <c r="BS231" s="31"/>
    </row>
    <row r="232" spans="8:71" s="2" customFormat="1" x14ac:dyDescent="0.2">
      <c r="H232" s="5"/>
      <c r="U232" s="37"/>
      <c r="V232" s="37"/>
      <c r="Y232" s="5"/>
      <c r="AC232" s="5"/>
      <c r="AG232" s="5"/>
      <c r="AK232" s="5"/>
      <c r="AO232" s="38"/>
      <c r="AP232" s="5"/>
      <c r="AQ232" s="5"/>
      <c r="AU232" s="4"/>
      <c r="AY232" s="4"/>
      <c r="BC232" s="39"/>
      <c r="BD232" s="37"/>
      <c r="BG232" s="4"/>
      <c r="BK232" s="4"/>
      <c r="BO232" s="39"/>
      <c r="BP232" s="37"/>
      <c r="BQ232" s="37"/>
      <c r="BR232" s="37"/>
      <c r="BS232" s="31"/>
    </row>
    <row r="233" spans="8:71" s="2" customFormat="1" x14ac:dyDescent="0.2">
      <c r="H233" s="5"/>
      <c r="U233" s="37"/>
      <c r="V233" s="37"/>
      <c r="Y233" s="5"/>
      <c r="AC233" s="5"/>
      <c r="AG233" s="5"/>
      <c r="AK233" s="5"/>
      <c r="AO233" s="38"/>
      <c r="AP233" s="5"/>
      <c r="AQ233" s="5"/>
      <c r="AU233" s="4"/>
      <c r="AY233" s="4"/>
      <c r="BC233" s="39"/>
      <c r="BD233" s="37"/>
      <c r="BG233" s="4"/>
      <c r="BK233" s="4"/>
      <c r="BO233" s="39"/>
      <c r="BP233" s="37"/>
      <c r="BQ233" s="37"/>
      <c r="BR233" s="37"/>
      <c r="BS233" s="31"/>
    </row>
    <row r="234" spans="8:71" s="2" customFormat="1" x14ac:dyDescent="0.2">
      <c r="H234" s="5"/>
      <c r="U234" s="37"/>
      <c r="V234" s="37"/>
      <c r="Y234" s="5"/>
      <c r="AC234" s="5"/>
      <c r="AG234" s="5"/>
      <c r="AK234" s="5"/>
      <c r="AO234" s="38"/>
      <c r="AP234" s="5"/>
      <c r="AQ234" s="5"/>
      <c r="AU234" s="4"/>
      <c r="AY234" s="4"/>
      <c r="BC234" s="39"/>
      <c r="BD234" s="37"/>
      <c r="BG234" s="4"/>
      <c r="BK234" s="4"/>
      <c r="BO234" s="39"/>
      <c r="BP234" s="37"/>
      <c r="BQ234" s="37"/>
      <c r="BR234" s="37"/>
      <c r="BS234" s="31"/>
    </row>
    <row r="235" spans="8:71" s="2" customFormat="1" x14ac:dyDescent="0.2">
      <c r="H235" s="5"/>
      <c r="U235" s="37"/>
      <c r="V235" s="37"/>
      <c r="Y235" s="5"/>
      <c r="AC235" s="5"/>
      <c r="AG235" s="5"/>
      <c r="AK235" s="5"/>
      <c r="AO235" s="38"/>
      <c r="AP235" s="5"/>
      <c r="AQ235" s="5"/>
      <c r="AU235" s="4"/>
      <c r="AY235" s="4"/>
      <c r="BC235" s="39"/>
      <c r="BD235" s="37"/>
      <c r="BG235" s="4"/>
      <c r="BK235" s="4"/>
      <c r="BO235" s="39"/>
      <c r="BP235" s="37"/>
      <c r="BQ235" s="37"/>
      <c r="BR235" s="37"/>
      <c r="BS235" s="31"/>
    </row>
    <row r="236" spans="8:71" s="2" customFormat="1" x14ac:dyDescent="0.2">
      <c r="H236" s="5"/>
      <c r="U236" s="37"/>
      <c r="V236" s="37"/>
      <c r="Y236" s="5"/>
      <c r="AC236" s="5"/>
      <c r="AG236" s="5"/>
      <c r="AK236" s="5"/>
      <c r="AO236" s="38"/>
      <c r="AP236" s="5"/>
      <c r="AQ236" s="5"/>
      <c r="AU236" s="4"/>
      <c r="AY236" s="4"/>
      <c r="BC236" s="39"/>
      <c r="BD236" s="37"/>
      <c r="BG236" s="4"/>
      <c r="BK236" s="4"/>
      <c r="BO236" s="39"/>
      <c r="BP236" s="37"/>
      <c r="BQ236" s="37"/>
      <c r="BR236" s="37"/>
      <c r="BS236" s="31"/>
    </row>
    <row r="237" spans="8:71" s="2" customFormat="1" x14ac:dyDescent="0.2">
      <c r="H237" s="5"/>
      <c r="U237" s="37"/>
      <c r="V237" s="37"/>
      <c r="Y237" s="5"/>
      <c r="AC237" s="5"/>
      <c r="AG237" s="5"/>
      <c r="AK237" s="5"/>
      <c r="AO237" s="38"/>
      <c r="AP237" s="5"/>
      <c r="AQ237" s="5"/>
      <c r="AU237" s="4"/>
      <c r="AY237" s="4"/>
      <c r="BC237" s="39"/>
      <c r="BD237" s="37"/>
      <c r="BG237" s="4"/>
      <c r="BK237" s="4"/>
      <c r="BO237" s="39"/>
      <c r="BP237" s="37"/>
      <c r="BQ237" s="37"/>
      <c r="BR237" s="37"/>
      <c r="BS237" s="31"/>
    </row>
    <row r="238" spans="8:71" s="2" customFormat="1" x14ac:dyDescent="0.2">
      <c r="H238" s="5"/>
      <c r="U238" s="37"/>
      <c r="V238" s="37"/>
      <c r="Y238" s="5"/>
      <c r="AC238" s="5"/>
      <c r="AG238" s="5"/>
      <c r="AK238" s="5"/>
      <c r="AO238" s="38"/>
      <c r="AP238" s="5"/>
      <c r="AQ238" s="5"/>
      <c r="AU238" s="4"/>
      <c r="AY238" s="4"/>
      <c r="BC238" s="39"/>
      <c r="BD238" s="37"/>
      <c r="BG238" s="4"/>
      <c r="BK238" s="4"/>
      <c r="BO238" s="39"/>
      <c r="BP238" s="37"/>
      <c r="BQ238" s="37"/>
      <c r="BR238" s="37"/>
      <c r="BS238" s="31"/>
    </row>
    <row r="239" spans="8:71" s="2" customFormat="1" x14ac:dyDescent="0.2">
      <c r="H239" s="5"/>
      <c r="U239" s="37"/>
      <c r="V239" s="37"/>
      <c r="Y239" s="5"/>
      <c r="AC239" s="5"/>
      <c r="AG239" s="5"/>
      <c r="AK239" s="5"/>
      <c r="AO239" s="38"/>
      <c r="AP239" s="5"/>
      <c r="AQ239" s="5"/>
      <c r="AU239" s="4"/>
      <c r="AY239" s="4"/>
      <c r="BC239" s="39"/>
      <c r="BD239" s="37"/>
      <c r="BG239" s="4"/>
      <c r="BK239" s="4"/>
      <c r="BO239" s="39"/>
      <c r="BP239" s="37"/>
      <c r="BQ239" s="37"/>
      <c r="BR239" s="37"/>
      <c r="BS239" s="31"/>
    </row>
    <row r="240" spans="8:71" s="2" customFormat="1" x14ac:dyDescent="0.2">
      <c r="H240" s="5"/>
      <c r="U240" s="37"/>
      <c r="V240" s="37"/>
      <c r="Y240" s="5"/>
      <c r="AC240" s="5"/>
      <c r="AG240" s="5"/>
      <c r="AK240" s="5"/>
      <c r="AO240" s="38"/>
      <c r="AP240" s="5"/>
      <c r="AQ240" s="5"/>
      <c r="AU240" s="4"/>
      <c r="AY240" s="4"/>
      <c r="BC240" s="39"/>
      <c r="BD240" s="37"/>
      <c r="BG240" s="4"/>
      <c r="BK240" s="4"/>
      <c r="BO240" s="39"/>
      <c r="BP240" s="37"/>
      <c r="BQ240" s="37"/>
      <c r="BR240" s="37"/>
      <c r="BS240" s="31"/>
    </row>
    <row r="241" spans="8:71" s="2" customFormat="1" x14ac:dyDescent="0.2">
      <c r="H241" s="5"/>
      <c r="U241" s="37"/>
      <c r="V241" s="37"/>
      <c r="Y241" s="5"/>
      <c r="AC241" s="5"/>
      <c r="AG241" s="5"/>
      <c r="AK241" s="5"/>
      <c r="AO241" s="38"/>
      <c r="AP241" s="5"/>
      <c r="AQ241" s="5"/>
      <c r="AU241" s="4"/>
      <c r="AY241" s="4"/>
      <c r="BC241" s="39"/>
      <c r="BD241" s="37"/>
      <c r="BG241" s="4"/>
      <c r="BK241" s="4"/>
      <c r="BO241" s="39"/>
      <c r="BP241" s="37"/>
      <c r="BQ241" s="37"/>
      <c r="BR241" s="37"/>
      <c r="BS241" s="31"/>
    </row>
    <row r="242" spans="8:71" s="2" customFormat="1" x14ac:dyDescent="0.2">
      <c r="H242" s="5"/>
      <c r="U242" s="37"/>
      <c r="V242" s="37"/>
      <c r="Y242" s="5"/>
      <c r="AC242" s="5"/>
      <c r="AG242" s="5"/>
      <c r="AK242" s="5"/>
      <c r="AO242" s="38"/>
      <c r="AP242" s="5"/>
      <c r="AQ242" s="5"/>
      <c r="AU242" s="4"/>
      <c r="AY242" s="4"/>
      <c r="BC242" s="39"/>
      <c r="BD242" s="37"/>
      <c r="BG242" s="4"/>
      <c r="BK242" s="4"/>
      <c r="BO242" s="39"/>
      <c r="BP242" s="37"/>
      <c r="BQ242" s="37"/>
      <c r="BR242" s="37"/>
      <c r="BS242" s="31"/>
    </row>
    <row r="243" spans="8:71" s="2" customFormat="1" x14ac:dyDescent="0.2">
      <c r="H243" s="5"/>
      <c r="U243" s="37"/>
      <c r="V243" s="37"/>
      <c r="Y243" s="5"/>
      <c r="AC243" s="5"/>
      <c r="AG243" s="5"/>
      <c r="AK243" s="5"/>
      <c r="AO243" s="38"/>
      <c r="AP243" s="5"/>
      <c r="AQ243" s="5"/>
      <c r="AU243" s="4"/>
      <c r="AY243" s="4"/>
      <c r="BC243" s="39"/>
      <c r="BD243" s="37"/>
      <c r="BG243" s="4"/>
      <c r="BK243" s="4"/>
      <c r="BO243" s="39"/>
      <c r="BP243" s="37"/>
      <c r="BQ243" s="37"/>
      <c r="BR243" s="37"/>
      <c r="BS243" s="31"/>
    </row>
    <row r="244" spans="8:71" s="2" customFormat="1" x14ac:dyDescent="0.2">
      <c r="H244" s="5"/>
      <c r="U244" s="37"/>
      <c r="V244" s="37"/>
      <c r="Y244" s="5"/>
      <c r="AC244" s="5"/>
      <c r="AG244" s="5"/>
      <c r="AK244" s="5"/>
      <c r="AO244" s="38"/>
      <c r="AP244" s="5"/>
      <c r="AQ244" s="5"/>
      <c r="AU244" s="4"/>
      <c r="AY244" s="4"/>
      <c r="BC244" s="39"/>
      <c r="BD244" s="37"/>
      <c r="BG244" s="4"/>
      <c r="BK244" s="4"/>
      <c r="BO244" s="39"/>
      <c r="BP244" s="37"/>
      <c r="BQ244" s="37"/>
      <c r="BR244" s="37"/>
      <c r="BS244" s="31"/>
    </row>
    <row r="245" spans="8:71" s="2" customFormat="1" x14ac:dyDescent="0.2">
      <c r="H245" s="5"/>
      <c r="U245" s="37"/>
      <c r="V245" s="37"/>
      <c r="Y245" s="5"/>
      <c r="AC245" s="5"/>
      <c r="AG245" s="5"/>
      <c r="AK245" s="5"/>
      <c r="AO245" s="38"/>
      <c r="AP245" s="5"/>
      <c r="AQ245" s="5"/>
      <c r="AU245" s="4"/>
      <c r="AY245" s="4"/>
      <c r="BC245" s="39"/>
      <c r="BD245" s="37"/>
      <c r="BG245" s="4"/>
      <c r="BK245" s="4"/>
      <c r="BO245" s="39"/>
      <c r="BP245" s="37"/>
      <c r="BQ245" s="37"/>
      <c r="BR245" s="37"/>
      <c r="BS245" s="31"/>
    </row>
    <row r="246" spans="8:71" s="2" customFormat="1" x14ac:dyDescent="0.2">
      <c r="H246" s="5"/>
      <c r="U246" s="37"/>
      <c r="V246" s="37"/>
      <c r="Y246" s="5"/>
      <c r="AC246" s="5"/>
      <c r="AG246" s="5"/>
      <c r="AK246" s="5"/>
      <c r="AO246" s="38"/>
      <c r="AP246" s="5"/>
      <c r="AQ246" s="5"/>
      <c r="AU246" s="4"/>
      <c r="AY246" s="4"/>
      <c r="BC246" s="39"/>
      <c r="BD246" s="37"/>
      <c r="BG246" s="4"/>
      <c r="BK246" s="4"/>
      <c r="BO246" s="39"/>
      <c r="BP246" s="37"/>
      <c r="BQ246" s="37"/>
      <c r="BR246" s="37"/>
      <c r="BS246" s="31"/>
    </row>
    <row r="247" spans="8:71" s="2" customFormat="1" x14ac:dyDescent="0.2">
      <c r="H247" s="5"/>
      <c r="U247" s="37"/>
      <c r="V247" s="37"/>
      <c r="Y247" s="5"/>
      <c r="AC247" s="5"/>
      <c r="AG247" s="5"/>
      <c r="AK247" s="5"/>
      <c r="AO247" s="38"/>
      <c r="AP247" s="5"/>
      <c r="AQ247" s="5"/>
      <c r="AU247" s="4"/>
      <c r="AY247" s="4"/>
      <c r="BC247" s="39"/>
      <c r="BD247" s="37"/>
      <c r="BG247" s="4"/>
      <c r="BK247" s="4"/>
      <c r="BO247" s="39"/>
      <c r="BP247" s="37"/>
      <c r="BQ247" s="37"/>
      <c r="BR247" s="37"/>
      <c r="BS247" s="31"/>
    </row>
    <row r="248" spans="8:71" s="2" customFormat="1" x14ac:dyDescent="0.2">
      <c r="H248" s="5"/>
      <c r="U248" s="37"/>
      <c r="V248" s="37"/>
      <c r="Y248" s="5"/>
      <c r="AC248" s="5"/>
      <c r="AG248" s="5"/>
      <c r="AK248" s="5"/>
      <c r="AO248" s="38"/>
      <c r="AP248" s="5"/>
      <c r="AQ248" s="5"/>
      <c r="AU248" s="4"/>
      <c r="AY248" s="4"/>
      <c r="BC248" s="39"/>
      <c r="BD248" s="37"/>
      <c r="BG248" s="4"/>
      <c r="BK248" s="4"/>
      <c r="BO248" s="39"/>
      <c r="BP248" s="37"/>
      <c r="BQ248" s="37"/>
      <c r="BR248" s="37"/>
      <c r="BS248" s="31"/>
    </row>
    <row r="249" spans="8:71" s="2" customFormat="1" x14ac:dyDescent="0.2">
      <c r="H249" s="5"/>
      <c r="U249" s="37"/>
      <c r="V249" s="37"/>
      <c r="Y249" s="5"/>
      <c r="AC249" s="5"/>
      <c r="AG249" s="5"/>
      <c r="AK249" s="5"/>
      <c r="AO249" s="38"/>
      <c r="AP249" s="5"/>
      <c r="AQ249" s="5"/>
      <c r="AU249" s="4"/>
      <c r="AY249" s="4"/>
      <c r="BC249" s="39"/>
      <c r="BD249" s="37"/>
      <c r="BG249" s="4"/>
      <c r="BK249" s="4"/>
      <c r="BO249" s="39"/>
      <c r="BP249" s="37"/>
      <c r="BQ249" s="37"/>
      <c r="BR249" s="37"/>
      <c r="BS249" s="31"/>
    </row>
    <row r="250" spans="8:71" s="2" customFormat="1" x14ac:dyDescent="0.2">
      <c r="H250" s="5"/>
      <c r="U250" s="37"/>
      <c r="V250" s="37"/>
      <c r="Y250" s="5"/>
      <c r="AC250" s="5"/>
      <c r="AG250" s="5"/>
      <c r="AK250" s="5"/>
      <c r="AO250" s="38"/>
      <c r="AP250" s="5"/>
      <c r="AQ250" s="5"/>
      <c r="AU250" s="4"/>
      <c r="AY250" s="4"/>
      <c r="BC250" s="39"/>
      <c r="BD250" s="37"/>
      <c r="BG250" s="4"/>
      <c r="BK250" s="4"/>
      <c r="BO250" s="39"/>
      <c r="BP250" s="37"/>
      <c r="BQ250" s="37"/>
      <c r="BR250" s="37"/>
      <c r="BS250" s="31"/>
    </row>
    <row r="251" spans="8:71" s="2" customFormat="1" x14ac:dyDescent="0.2">
      <c r="H251" s="5"/>
      <c r="U251" s="37"/>
      <c r="V251" s="37"/>
      <c r="Y251" s="5"/>
      <c r="AC251" s="5"/>
      <c r="AG251" s="5"/>
      <c r="AK251" s="5"/>
      <c r="AO251" s="38"/>
      <c r="AP251" s="5"/>
      <c r="AQ251" s="5"/>
      <c r="AU251" s="4"/>
      <c r="AY251" s="4"/>
      <c r="BC251" s="39"/>
      <c r="BD251" s="37"/>
      <c r="BG251" s="4"/>
      <c r="BK251" s="4"/>
      <c r="BO251" s="39"/>
      <c r="BP251" s="37"/>
      <c r="BQ251" s="37"/>
      <c r="BR251" s="37"/>
      <c r="BS251" s="31"/>
    </row>
    <row r="252" spans="8:71" s="2" customFormat="1" x14ac:dyDescent="0.2">
      <c r="H252" s="5"/>
      <c r="U252" s="37"/>
      <c r="V252" s="37"/>
      <c r="Y252" s="5"/>
      <c r="AC252" s="5"/>
      <c r="AG252" s="5"/>
      <c r="AK252" s="5"/>
      <c r="AO252" s="38"/>
      <c r="AP252" s="5"/>
      <c r="AQ252" s="5"/>
      <c r="AU252" s="4"/>
      <c r="AY252" s="4"/>
      <c r="BC252" s="39"/>
      <c r="BD252" s="37"/>
      <c r="BG252" s="4"/>
      <c r="BK252" s="4"/>
      <c r="BO252" s="39"/>
      <c r="BP252" s="37"/>
      <c r="BQ252" s="37"/>
      <c r="BR252" s="37"/>
      <c r="BS252" s="31"/>
    </row>
    <row r="253" spans="8:71" s="2" customFormat="1" x14ac:dyDescent="0.2">
      <c r="H253" s="5"/>
      <c r="U253" s="37"/>
      <c r="V253" s="37"/>
      <c r="Y253" s="5"/>
      <c r="AC253" s="5"/>
      <c r="AG253" s="5"/>
      <c r="AK253" s="5"/>
      <c r="AO253" s="38"/>
      <c r="AP253" s="5"/>
      <c r="AQ253" s="5"/>
      <c r="AU253" s="4"/>
      <c r="AY253" s="4"/>
      <c r="BC253" s="39"/>
      <c r="BD253" s="37"/>
      <c r="BG253" s="4"/>
      <c r="BK253" s="4"/>
      <c r="BO253" s="39"/>
      <c r="BP253" s="37"/>
      <c r="BQ253" s="37"/>
      <c r="BR253" s="37"/>
      <c r="BS253" s="31"/>
    </row>
    <row r="254" spans="8:71" s="2" customFormat="1" x14ac:dyDescent="0.2">
      <c r="H254" s="5"/>
      <c r="U254" s="37"/>
      <c r="V254" s="37"/>
      <c r="Y254" s="5"/>
      <c r="AC254" s="5"/>
      <c r="AG254" s="5"/>
      <c r="AK254" s="5"/>
      <c r="AO254" s="38"/>
      <c r="AP254" s="5"/>
      <c r="AQ254" s="5"/>
      <c r="AU254" s="4"/>
      <c r="AY254" s="4"/>
      <c r="BC254" s="39"/>
      <c r="BD254" s="37"/>
      <c r="BG254" s="4"/>
      <c r="BK254" s="4"/>
      <c r="BO254" s="39"/>
      <c r="BP254" s="37"/>
      <c r="BQ254" s="37"/>
      <c r="BR254" s="37"/>
      <c r="BS254" s="31"/>
    </row>
    <row r="255" spans="8:71" s="2" customFormat="1" x14ac:dyDescent="0.2">
      <c r="H255" s="5"/>
      <c r="U255" s="37"/>
      <c r="V255" s="37"/>
      <c r="Y255" s="5"/>
      <c r="AC255" s="5"/>
      <c r="AG255" s="5"/>
      <c r="AK255" s="5"/>
      <c r="AO255" s="38"/>
      <c r="AP255" s="5"/>
      <c r="AQ255" s="5"/>
      <c r="AU255" s="4"/>
      <c r="AY255" s="4"/>
      <c r="BC255" s="39"/>
      <c r="BD255" s="37"/>
      <c r="BG255" s="4"/>
      <c r="BK255" s="4"/>
      <c r="BO255" s="39"/>
      <c r="BP255" s="37"/>
      <c r="BQ255" s="37"/>
      <c r="BR255" s="37"/>
      <c r="BS255" s="31"/>
    </row>
    <row r="256" spans="8:71" s="2" customFormat="1" x14ac:dyDescent="0.2">
      <c r="H256" s="5"/>
      <c r="U256" s="37"/>
      <c r="V256" s="37"/>
      <c r="Y256" s="5"/>
      <c r="AC256" s="5"/>
      <c r="AG256" s="5"/>
      <c r="AK256" s="5"/>
      <c r="AO256" s="38"/>
      <c r="AP256" s="5"/>
      <c r="AQ256" s="5"/>
      <c r="AU256" s="4"/>
      <c r="AY256" s="4"/>
      <c r="BC256" s="39"/>
      <c r="BD256" s="37"/>
      <c r="BG256" s="4"/>
      <c r="BK256" s="4"/>
      <c r="BO256" s="39"/>
      <c r="BP256" s="37"/>
      <c r="BQ256" s="37"/>
      <c r="BR256" s="37"/>
      <c r="BS256" s="31"/>
    </row>
    <row r="257" spans="8:71" s="2" customFormat="1" x14ac:dyDescent="0.2">
      <c r="H257" s="5"/>
      <c r="U257" s="37"/>
      <c r="V257" s="37"/>
      <c r="Y257" s="5"/>
      <c r="AC257" s="5"/>
      <c r="AG257" s="5"/>
      <c r="AK257" s="5"/>
      <c r="AO257" s="38"/>
      <c r="AP257" s="5"/>
      <c r="AQ257" s="5"/>
      <c r="AU257" s="4"/>
      <c r="AY257" s="4"/>
      <c r="BC257" s="39"/>
      <c r="BD257" s="37"/>
      <c r="BG257" s="4"/>
      <c r="BK257" s="4"/>
      <c r="BO257" s="39"/>
      <c r="BP257" s="37"/>
      <c r="BQ257" s="37"/>
      <c r="BR257" s="37"/>
      <c r="BS257" s="31"/>
    </row>
    <row r="258" spans="8:71" s="2" customFormat="1" x14ac:dyDescent="0.2">
      <c r="H258" s="5"/>
      <c r="U258" s="37"/>
      <c r="V258" s="37"/>
      <c r="Y258" s="5"/>
      <c r="AC258" s="5"/>
      <c r="AG258" s="5"/>
      <c r="AK258" s="5"/>
      <c r="AO258" s="38"/>
      <c r="AP258" s="5"/>
      <c r="AQ258" s="5"/>
      <c r="AU258" s="4"/>
      <c r="AY258" s="4"/>
      <c r="BC258" s="39"/>
      <c r="BD258" s="37"/>
      <c r="BG258" s="4"/>
      <c r="BK258" s="4"/>
      <c r="BO258" s="39"/>
      <c r="BP258" s="37"/>
      <c r="BQ258" s="37"/>
      <c r="BR258" s="37"/>
      <c r="BS258" s="31"/>
    </row>
    <row r="259" spans="8:71" s="2" customFormat="1" x14ac:dyDescent="0.2">
      <c r="H259" s="5"/>
      <c r="U259" s="37"/>
      <c r="V259" s="37"/>
      <c r="Y259" s="5"/>
      <c r="AC259" s="5"/>
      <c r="AG259" s="5"/>
      <c r="AK259" s="5"/>
      <c r="AO259" s="38"/>
      <c r="AP259" s="5"/>
      <c r="AQ259" s="5"/>
      <c r="AU259" s="4"/>
      <c r="AY259" s="4"/>
      <c r="BC259" s="39"/>
      <c r="BD259" s="37"/>
      <c r="BG259" s="4"/>
      <c r="BK259" s="4"/>
      <c r="BO259" s="39"/>
      <c r="BP259" s="37"/>
      <c r="BQ259" s="37"/>
      <c r="BR259" s="37"/>
      <c r="BS259" s="31"/>
    </row>
    <row r="260" spans="8:71" s="2" customFormat="1" x14ac:dyDescent="0.2">
      <c r="H260" s="5"/>
      <c r="U260" s="37"/>
      <c r="V260" s="37"/>
      <c r="Y260" s="5"/>
      <c r="AC260" s="5"/>
      <c r="AG260" s="5"/>
      <c r="AK260" s="5"/>
      <c r="AO260" s="38"/>
      <c r="AP260" s="5"/>
      <c r="AQ260" s="5"/>
      <c r="AU260" s="4"/>
      <c r="AY260" s="4"/>
      <c r="BC260" s="39"/>
      <c r="BD260" s="37"/>
      <c r="BG260" s="4"/>
      <c r="BK260" s="4"/>
      <c r="BO260" s="39"/>
      <c r="BP260" s="37"/>
      <c r="BQ260" s="37"/>
      <c r="BR260" s="37"/>
      <c r="BS260" s="31"/>
    </row>
    <row r="261" spans="8:71" s="2" customFormat="1" x14ac:dyDescent="0.2">
      <c r="H261" s="5"/>
      <c r="U261" s="37"/>
      <c r="V261" s="37"/>
      <c r="Y261" s="5"/>
      <c r="AC261" s="5"/>
      <c r="AG261" s="5"/>
      <c r="AK261" s="5"/>
      <c r="AO261" s="38"/>
      <c r="AP261" s="5"/>
      <c r="AQ261" s="5"/>
      <c r="AU261" s="4"/>
      <c r="AY261" s="4"/>
      <c r="BC261" s="39"/>
      <c r="BD261" s="37"/>
      <c r="BG261" s="4"/>
      <c r="BK261" s="4"/>
      <c r="BO261" s="39"/>
      <c r="BP261" s="37"/>
      <c r="BQ261" s="37"/>
      <c r="BR261" s="37"/>
      <c r="BS261" s="31"/>
    </row>
    <row r="262" spans="8:71" s="2" customFormat="1" x14ac:dyDescent="0.2">
      <c r="H262" s="5"/>
      <c r="U262" s="37"/>
      <c r="V262" s="37"/>
      <c r="Y262" s="5"/>
      <c r="AC262" s="5"/>
      <c r="AG262" s="5"/>
      <c r="AK262" s="5"/>
      <c r="AO262" s="38"/>
      <c r="AP262" s="5"/>
      <c r="AQ262" s="5"/>
      <c r="AU262" s="4"/>
      <c r="AY262" s="4"/>
      <c r="BC262" s="39"/>
      <c r="BD262" s="37"/>
      <c r="BG262" s="4"/>
      <c r="BK262" s="4"/>
      <c r="BO262" s="39"/>
      <c r="BP262" s="37"/>
      <c r="BQ262" s="37"/>
      <c r="BR262" s="37"/>
      <c r="BS262" s="31"/>
    </row>
    <row r="263" spans="8:71" s="2" customFormat="1" x14ac:dyDescent="0.2">
      <c r="H263" s="5"/>
      <c r="U263" s="37"/>
      <c r="V263" s="37"/>
      <c r="Y263" s="5"/>
      <c r="AC263" s="5"/>
      <c r="AG263" s="5"/>
      <c r="AK263" s="5"/>
      <c r="AO263" s="38"/>
      <c r="AP263" s="5"/>
      <c r="AQ263" s="5"/>
      <c r="AU263" s="4"/>
      <c r="AY263" s="4"/>
      <c r="BC263" s="39"/>
      <c r="BD263" s="37"/>
      <c r="BG263" s="4"/>
      <c r="BK263" s="4"/>
      <c r="BO263" s="39"/>
      <c r="BP263" s="37"/>
      <c r="BQ263" s="37"/>
      <c r="BR263" s="37"/>
      <c r="BS263" s="31"/>
    </row>
    <row r="264" spans="8:71" s="2" customFormat="1" x14ac:dyDescent="0.2">
      <c r="H264" s="5"/>
      <c r="U264" s="37"/>
      <c r="V264" s="37"/>
      <c r="Y264" s="5"/>
      <c r="AC264" s="5"/>
      <c r="AG264" s="5"/>
      <c r="AK264" s="5"/>
      <c r="AO264" s="38"/>
      <c r="AP264" s="5"/>
      <c r="AQ264" s="5"/>
      <c r="AU264" s="4"/>
      <c r="AY264" s="4"/>
      <c r="BC264" s="39"/>
      <c r="BD264" s="37"/>
      <c r="BG264" s="4"/>
      <c r="BK264" s="4"/>
      <c r="BO264" s="39"/>
      <c r="BP264" s="37"/>
      <c r="BQ264" s="37"/>
      <c r="BR264" s="37"/>
      <c r="BS264" s="31"/>
    </row>
    <row r="265" spans="8:71" s="2" customFormat="1" x14ac:dyDescent="0.2">
      <c r="H265" s="5"/>
      <c r="U265" s="37"/>
      <c r="V265" s="37"/>
      <c r="Y265" s="5"/>
      <c r="AC265" s="5"/>
      <c r="AG265" s="5"/>
      <c r="AK265" s="5"/>
      <c r="AO265" s="38"/>
      <c r="AP265" s="5"/>
      <c r="AQ265" s="5"/>
      <c r="AU265" s="4"/>
      <c r="AY265" s="4"/>
      <c r="BC265" s="39"/>
      <c r="BD265" s="37"/>
      <c r="BG265" s="4"/>
      <c r="BK265" s="4"/>
      <c r="BO265" s="39"/>
      <c r="BP265" s="37"/>
      <c r="BQ265" s="37"/>
      <c r="BR265" s="37"/>
      <c r="BS265" s="31"/>
    </row>
    <row r="266" spans="8:71" s="2" customFormat="1" x14ac:dyDescent="0.2">
      <c r="H266" s="5"/>
      <c r="U266" s="37"/>
      <c r="V266" s="37"/>
      <c r="Y266" s="5"/>
      <c r="AC266" s="5"/>
      <c r="AG266" s="5"/>
      <c r="AK266" s="5"/>
      <c r="AO266" s="38"/>
      <c r="AP266" s="5"/>
      <c r="AQ266" s="5"/>
      <c r="AU266" s="4"/>
      <c r="AY266" s="4"/>
      <c r="BC266" s="39"/>
      <c r="BD266" s="37"/>
      <c r="BG266" s="4"/>
      <c r="BK266" s="4"/>
      <c r="BO266" s="39"/>
      <c r="BP266" s="37"/>
      <c r="BQ266" s="37"/>
      <c r="BR266" s="37"/>
      <c r="BS266" s="31"/>
    </row>
    <row r="267" spans="8:71" s="2" customFormat="1" x14ac:dyDescent="0.2">
      <c r="H267" s="5"/>
      <c r="U267" s="37"/>
      <c r="V267" s="37"/>
      <c r="Y267" s="5"/>
      <c r="AC267" s="5"/>
      <c r="AG267" s="5"/>
      <c r="AK267" s="5"/>
      <c r="AO267" s="38"/>
      <c r="AP267" s="5"/>
      <c r="AQ267" s="5"/>
      <c r="AU267" s="4"/>
      <c r="AY267" s="4"/>
      <c r="BC267" s="39"/>
      <c r="BD267" s="37"/>
      <c r="BG267" s="4"/>
      <c r="BK267" s="4"/>
      <c r="BO267" s="39"/>
      <c r="BP267" s="37"/>
      <c r="BQ267" s="37"/>
      <c r="BR267" s="37"/>
      <c r="BS267" s="31"/>
    </row>
    <row r="268" spans="8:71" s="2" customFormat="1" x14ac:dyDescent="0.2">
      <c r="H268" s="5"/>
      <c r="U268" s="37"/>
      <c r="V268" s="37"/>
      <c r="Y268" s="5"/>
      <c r="AC268" s="5"/>
      <c r="AG268" s="5"/>
      <c r="AK268" s="5"/>
      <c r="AO268" s="38"/>
      <c r="AP268" s="5"/>
      <c r="AQ268" s="5"/>
      <c r="AU268" s="4"/>
      <c r="AY268" s="4"/>
      <c r="BC268" s="39"/>
      <c r="BD268" s="37"/>
      <c r="BG268" s="4"/>
      <c r="BK268" s="4"/>
      <c r="BO268" s="39"/>
      <c r="BP268" s="37"/>
      <c r="BQ268" s="37"/>
      <c r="BR268" s="37"/>
      <c r="BS268" s="31"/>
    </row>
    <row r="269" spans="8:71" s="2" customFormat="1" x14ac:dyDescent="0.2">
      <c r="H269" s="5"/>
      <c r="U269" s="37"/>
      <c r="V269" s="37"/>
      <c r="Y269" s="5"/>
      <c r="AC269" s="5"/>
      <c r="AG269" s="5"/>
      <c r="AK269" s="5"/>
      <c r="AO269" s="38"/>
      <c r="AP269" s="5"/>
      <c r="AQ269" s="5"/>
      <c r="AU269" s="4"/>
      <c r="AY269" s="4"/>
      <c r="BC269" s="39"/>
      <c r="BD269" s="37"/>
      <c r="BG269" s="4"/>
      <c r="BK269" s="4"/>
      <c r="BO269" s="39"/>
      <c r="BP269" s="37"/>
      <c r="BQ269" s="37"/>
      <c r="BR269" s="37"/>
      <c r="BS269" s="31"/>
    </row>
    <row r="270" spans="8:71" s="2" customFormat="1" x14ac:dyDescent="0.2">
      <c r="H270" s="5"/>
      <c r="U270" s="37"/>
      <c r="V270" s="37"/>
      <c r="Y270" s="5"/>
      <c r="AC270" s="5"/>
      <c r="AG270" s="5"/>
      <c r="AK270" s="5"/>
      <c r="AO270" s="38"/>
      <c r="AP270" s="5"/>
      <c r="AQ270" s="5"/>
      <c r="AU270" s="4"/>
      <c r="AY270" s="4"/>
      <c r="BC270" s="39"/>
      <c r="BD270" s="37"/>
      <c r="BG270" s="4"/>
      <c r="BK270" s="4"/>
      <c r="BO270" s="39"/>
      <c r="BP270" s="37"/>
      <c r="BQ270" s="37"/>
      <c r="BR270" s="37"/>
      <c r="BS270" s="31"/>
    </row>
    <row r="271" spans="8:71" s="2" customFormat="1" x14ac:dyDescent="0.2">
      <c r="H271" s="5"/>
      <c r="U271" s="37"/>
      <c r="V271" s="37"/>
      <c r="Y271" s="5"/>
      <c r="AC271" s="5"/>
      <c r="AG271" s="5"/>
      <c r="AK271" s="5"/>
      <c r="AO271" s="38"/>
      <c r="AP271" s="5"/>
      <c r="AQ271" s="5"/>
      <c r="AU271" s="4"/>
      <c r="AY271" s="4"/>
      <c r="BC271" s="39"/>
      <c r="BD271" s="37"/>
      <c r="BG271" s="4"/>
      <c r="BK271" s="4"/>
      <c r="BO271" s="39"/>
      <c r="BP271" s="37"/>
      <c r="BQ271" s="37"/>
      <c r="BR271" s="37"/>
      <c r="BS271" s="31"/>
    </row>
    <row r="272" spans="8:71" s="2" customFormat="1" x14ac:dyDescent="0.2">
      <c r="H272" s="5"/>
      <c r="U272" s="37"/>
      <c r="V272" s="37"/>
      <c r="Y272" s="5"/>
      <c r="AC272" s="5"/>
      <c r="AG272" s="5"/>
      <c r="AK272" s="5"/>
      <c r="AO272" s="38"/>
      <c r="AP272" s="5"/>
      <c r="AQ272" s="5"/>
      <c r="AU272" s="4"/>
      <c r="AY272" s="4"/>
      <c r="BC272" s="39"/>
      <c r="BD272" s="37"/>
      <c r="BG272" s="4"/>
      <c r="BK272" s="4"/>
      <c r="BO272" s="39"/>
      <c r="BP272" s="37"/>
      <c r="BQ272" s="37"/>
      <c r="BR272" s="37"/>
      <c r="BS272" s="31"/>
    </row>
    <row r="273" spans="8:71" s="2" customFormat="1" x14ac:dyDescent="0.2">
      <c r="H273" s="5"/>
      <c r="U273" s="37"/>
      <c r="V273" s="37"/>
      <c r="Y273" s="5"/>
      <c r="AC273" s="5"/>
      <c r="AG273" s="5"/>
      <c r="AK273" s="5"/>
      <c r="AO273" s="38"/>
      <c r="AP273" s="5"/>
      <c r="AQ273" s="5"/>
      <c r="AU273" s="4"/>
      <c r="AY273" s="4"/>
      <c r="BC273" s="39"/>
      <c r="BD273" s="37"/>
      <c r="BG273" s="4"/>
      <c r="BK273" s="4"/>
      <c r="BO273" s="39"/>
      <c r="BP273" s="37"/>
      <c r="BQ273" s="37"/>
      <c r="BR273" s="37"/>
      <c r="BS273" s="31"/>
    </row>
    <row r="274" spans="8:71" s="2" customFormat="1" x14ac:dyDescent="0.2">
      <c r="H274" s="5"/>
      <c r="U274" s="37"/>
      <c r="V274" s="37"/>
      <c r="Y274" s="5"/>
      <c r="AC274" s="5"/>
      <c r="AG274" s="5"/>
      <c r="AK274" s="5"/>
      <c r="AO274" s="38"/>
      <c r="AP274" s="5"/>
      <c r="AQ274" s="5"/>
      <c r="AU274" s="4"/>
      <c r="AY274" s="4"/>
      <c r="BC274" s="39"/>
      <c r="BD274" s="37"/>
      <c r="BG274" s="4"/>
      <c r="BK274" s="4"/>
      <c r="BO274" s="39"/>
      <c r="BP274" s="37"/>
      <c r="BQ274" s="37"/>
      <c r="BR274" s="37"/>
      <c r="BS274" s="31"/>
    </row>
    <row r="275" spans="8:71" s="2" customFormat="1" x14ac:dyDescent="0.2">
      <c r="H275" s="5"/>
      <c r="U275" s="37"/>
      <c r="V275" s="37"/>
      <c r="Y275" s="5"/>
      <c r="AC275" s="5"/>
      <c r="AG275" s="5"/>
      <c r="AK275" s="5"/>
      <c r="AO275" s="38"/>
      <c r="AP275" s="5"/>
      <c r="AQ275" s="5"/>
      <c r="AU275" s="4"/>
      <c r="AY275" s="4"/>
      <c r="BC275" s="39"/>
      <c r="BD275" s="37"/>
      <c r="BG275" s="4"/>
      <c r="BK275" s="4"/>
      <c r="BO275" s="39"/>
      <c r="BP275" s="37"/>
      <c r="BQ275" s="37"/>
      <c r="BR275" s="37"/>
      <c r="BS275" s="31"/>
    </row>
    <row r="276" spans="8:71" s="2" customFormat="1" x14ac:dyDescent="0.2">
      <c r="H276" s="5"/>
      <c r="U276" s="37"/>
      <c r="V276" s="37"/>
      <c r="Y276" s="5"/>
      <c r="AC276" s="5"/>
      <c r="AG276" s="5"/>
      <c r="AK276" s="5"/>
      <c r="AO276" s="38"/>
      <c r="AP276" s="5"/>
      <c r="AQ276" s="5"/>
      <c r="AU276" s="4"/>
      <c r="AY276" s="4"/>
      <c r="BC276" s="39"/>
      <c r="BD276" s="37"/>
      <c r="BG276" s="4"/>
      <c r="BK276" s="4"/>
      <c r="BO276" s="39"/>
      <c r="BP276" s="37"/>
      <c r="BQ276" s="37"/>
      <c r="BR276" s="37"/>
      <c r="BS276" s="31"/>
    </row>
    <row r="277" spans="8:71" s="2" customFormat="1" x14ac:dyDescent="0.2">
      <c r="H277" s="5"/>
      <c r="U277" s="37"/>
      <c r="V277" s="37"/>
      <c r="Y277" s="5"/>
      <c r="AC277" s="5"/>
      <c r="AG277" s="5"/>
      <c r="AK277" s="5"/>
      <c r="AO277" s="38"/>
      <c r="AP277" s="5"/>
      <c r="AQ277" s="5"/>
      <c r="AU277" s="4"/>
      <c r="AY277" s="4"/>
      <c r="BC277" s="39"/>
      <c r="BD277" s="37"/>
      <c r="BG277" s="4"/>
      <c r="BK277" s="4"/>
      <c r="BO277" s="39"/>
      <c r="BP277" s="37"/>
      <c r="BQ277" s="37"/>
      <c r="BR277" s="37"/>
      <c r="BS277" s="31"/>
    </row>
    <row r="278" spans="8:71" s="2" customFormat="1" x14ac:dyDescent="0.2">
      <c r="H278" s="5"/>
      <c r="U278" s="37"/>
      <c r="V278" s="37"/>
      <c r="Y278" s="5"/>
      <c r="AC278" s="5"/>
      <c r="AG278" s="5"/>
      <c r="AK278" s="5"/>
      <c r="AO278" s="38"/>
      <c r="AP278" s="5"/>
      <c r="AQ278" s="5"/>
      <c r="AU278" s="4"/>
      <c r="AY278" s="4"/>
      <c r="BC278" s="39"/>
      <c r="BD278" s="37"/>
      <c r="BG278" s="4"/>
      <c r="BK278" s="4"/>
      <c r="BO278" s="39"/>
      <c r="BP278" s="37"/>
      <c r="BQ278" s="37"/>
      <c r="BR278" s="37"/>
      <c r="BS278" s="31"/>
    </row>
    <row r="279" spans="8:71" s="2" customFormat="1" x14ac:dyDescent="0.2">
      <c r="H279" s="5"/>
      <c r="U279" s="37"/>
      <c r="V279" s="37"/>
      <c r="Y279" s="5"/>
      <c r="AC279" s="5"/>
      <c r="AG279" s="5"/>
      <c r="AK279" s="5"/>
      <c r="AO279" s="38"/>
      <c r="AP279" s="5"/>
      <c r="AQ279" s="5"/>
      <c r="AU279" s="4"/>
      <c r="AY279" s="4"/>
      <c r="BC279" s="39"/>
      <c r="BD279" s="37"/>
      <c r="BG279" s="4"/>
      <c r="BK279" s="4"/>
      <c r="BO279" s="39"/>
      <c r="BP279" s="37"/>
      <c r="BQ279" s="37"/>
      <c r="BR279" s="37"/>
      <c r="BS279" s="31"/>
    </row>
    <row r="280" spans="8:71" s="2" customFormat="1" x14ac:dyDescent="0.2">
      <c r="H280" s="5"/>
      <c r="U280" s="37"/>
      <c r="V280" s="37"/>
      <c r="Y280" s="5"/>
      <c r="AC280" s="5"/>
      <c r="AG280" s="5"/>
      <c r="AK280" s="5"/>
      <c r="AO280" s="38"/>
      <c r="AP280" s="5"/>
      <c r="AQ280" s="5"/>
      <c r="AU280" s="4"/>
      <c r="AY280" s="4"/>
      <c r="BC280" s="39"/>
      <c r="BD280" s="37"/>
      <c r="BG280" s="4"/>
      <c r="BK280" s="4"/>
      <c r="BO280" s="39"/>
      <c r="BP280" s="37"/>
      <c r="BQ280" s="37"/>
      <c r="BR280" s="37"/>
      <c r="BS280" s="31"/>
    </row>
    <row r="281" spans="8:71" s="2" customFormat="1" x14ac:dyDescent="0.2">
      <c r="H281" s="5"/>
      <c r="U281" s="37"/>
      <c r="V281" s="37"/>
      <c r="Y281" s="5"/>
      <c r="AC281" s="5"/>
      <c r="AG281" s="5"/>
      <c r="AK281" s="5"/>
      <c r="AO281" s="38"/>
      <c r="AP281" s="5"/>
      <c r="AQ281" s="5"/>
      <c r="AU281" s="4"/>
      <c r="AY281" s="4"/>
      <c r="BC281" s="39"/>
      <c r="BD281" s="37"/>
      <c r="BG281" s="4"/>
      <c r="BK281" s="4"/>
      <c r="BO281" s="39"/>
      <c r="BP281" s="37"/>
      <c r="BQ281" s="37"/>
      <c r="BR281" s="37"/>
      <c r="BS281" s="31"/>
    </row>
    <row r="282" spans="8:71" s="2" customFormat="1" x14ac:dyDescent="0.2">
      <c r="H282" s="5"/>
      <c r="U282" s="37"/>
      <c r="V282" s="37"/>
      <c r="Y282" s="5"/>
      <c r="AC282" s="5"/>
      <c r="AG282" s="5"/>
      <c r="AK282" s="5"/>
      <c r="AO282" s="38"/>
      <c r="AP282" s="5"/>
      <c r="AQ282" s="5"/>
      <c r="AU282" s="4"/>
      <c r="AY282" s="4"/>
      <c r="BC282" s="39"/>
      <c r="BD282" s="37"/>
      <c r="BG282" s="4"/>
      <c r="BK282" s="4"/>
      <c r="BO282" s="39"/>
      <c r="BP282" s="37"/>
      <c r="BQ282" s="37"/>
      <c r="BR282" s="37"/>
      <c r="BS282" s="31"/>
    </row>
    <row r="283" spans="8:71" s="2" customFormat="1" x14ac:dyDescent="0.2">
      <c r="H283" s="5"/>
      <c r="U283" s="37"/>
      <c r="V283" s="37"/>
      <c r="Y283" s="5"/>
      <c r="AC283" s="5"/>
      <c r="AG283" s="5"/>
      <c r="AK283" s="5"/>
      <c r="AO283" s="38"/>
      <c r="AP283" s="5"/>
      <c r="AQ283" s="5"/>
      <c r="AU283" s="4"/>
      <c r="AY283" s="4"/>
      <c r="BC283" s="39"/>
      <c r="BD283" s="37"/>
      <c r="BG283" s="4"/>
      <c r="BK283" s="4"/>
      <c r="BO283" s="39"/>
      <c r="BP283" s="37"/>
      <c r="BQ283" s="37"/>
      <c r="BR283" s="37"/>
      <c r="BS283" s="31"/>
    </row>
    <row r="284" spans="8:71" s="2" customFormat="1" x14ac:dyDescent="0.2">
      <c r="H284" s="5"/>
      <c r="U284" s="37"/>
      <c r="V284" s="37"/>
      <c r="Y284" s="5"/>
      <c r="AC284" s="5"/>
      <c r="AG284" s="5"/>
      <c r="AK284" s="5"/>
      <c r="AO284" s="38"/>
      <c r="AP284" s="5"/>
      <c r="AQ284" s="5"/>
      <c r="AU284" s="4"/>
      <c r="AY284" s="4"/>
      <c r="BC284" s="39"/>
      <c r="BD284" s="37"/>
      <c r="BG284" s="4"/>
      <c r="BK284" s="4"/>
      <c r="BO284" s="39"/>
      <c r="BP284" s="37"/>
      <c r="BQ284" s="37"/>
      <c r="BR284" s="37"/>
      <c r="BS284" s="31"/>
    </row>
    <row r="285" spans="8:71" s="2" customFormat="1" x14ac:dyDescent="0.2">
      <c r="H285" s="5"/>
      <c r="U285" s="37"/>
      <c r="V285" s="37"/>
      <c r="Y285" s="5"/>
      <c r="AC285" s="5"/>
      <c r="AG285" s="5"/>
      <c r="AK285" s="5"/>
      <c r="AO285" s="38"/>
      <c r="AP285" s="5"/>
      <c r="AQ285" s="5"/>
      <c r="AU285" s="4"/>
      <c r="AY285" s="4"/>
      <c r="BC285" s="39"/>
      <c r="BD285" s="37"/>
      <c r="BG285" s="4"/>
      <c r="BK285" s="4"/>
      <c r="BO285" s="39"/>
      <c r="BP285" s="37"/>
      <c r="BQ285" s="37"/>
      <c r="BR285" s="37"/>
      <c r="BS285" s="31"/>
    </row>
    <row r="286" spans="8:71" s="2" customFormat="1" x14ac:dyDescent="0.2">
      <c r="H286" s="5"/>
      <c r="U286" s="37"/>
      <c r="V286" s="37"/>
      <c r="Y286" s="5"/>
      <c r="AC286" s="5"/>
      <c r="AG286" s="5"/>
      <c r="AK286" s="5"/>
      <c r="AO286" s="38"/>
      <c r="AP286" s="5"/>
      <c r="AQ286" s="5"/>
      <c r="AU286" s="4"/>
      <c r="AY286" s="4"/>
      <c r="BC286" s="39"/>
      <c r="BD286" s="37"/>
      <c r="BG286" s="4"/>
      <c r="BK286" s="4"/>
      <c r="BO286" s="39"/>
      <c r="BP286" s="37"/>
      <c r="BQ286" s="37"/>
      <c r="BR286" s="37"/>
      <c r="BS286" s="31"/>
    </row>
    <row r="287" spans="8:71" s="2" customFormat="1" x14ac:dyDescent="0.2">
      <c r="H287" s="5"/>
      <c r="U287" s="37"/>
      <c r="V287" s="37"/>
      <c r="Y287" s="5"/>
      <c r="AC287" s="5"/>
      <c r="AG287" s="5"/>
      <c r="AK287" s="5"/>
      <c r="AO287" s="38"/>
      <c r="AP287" s="5"/>
      <c r="AQ287" s="5"/>
      <c r="AU287" s="4"/>
      <c r="AY287" s="4"/>
      <c r="BC287" s="39"/>
      <c r="BD287" s="37"/>
      <c r="BG287" s="4"/>
      <c r="BK287" s="4"/>
      <c r="BO287" s="39"/>
      <c r="BP287" s="37"/>
      <c r="BQ287" s="37"/>
      <c r="BR287" s="37"/>
      <c r="BS287" s="31"/>
    </row>
    <row r="288" spans="8:71" s="2" customFormat="1" x14ac:dyDescent="0.2">
      <c r="H288" s="5"/>
      <c r="U288" s="37"/>
      <c r="V288" s="37"/>
      <c r="Y288" s="5"/>
      <c r="AC288" s="5"/>
      <c r="AG288" s="5"/>
      <c r="AK288" s="5"/>
      <c r="AO288" s="38"/>
      <c r="AP288" s="5"/>
      <c r="AQ288" s="5"/>
      <c r="AU288" s="4"/>
      <c r="AY288" s="4"/>
      <c r="BC288" s="39"/>
      <c r="BD288" s="37"/>
      <c r="BG288" s="4"/>
      <c r="BK288" s="4"/>
      <c r="BO288" s="39"/>
      <c r="BP288" s="37"/>
      <c r="BQ288" s="37"/>
      <c r="BR288" s="37"/>
      <c r="BS288" s="31"/>
    </row>
    <row r="289" spans="8:71" s="2" customFormat="1" x14ac:dyDescent="0.2">
      <c r="H289" s="5"/>
      <c r="U289" s="37"/>
      <c r="V289" s="37"/>
      <c r="Y289" s="5"/>
      <c r="AC289" s="5"/>
      <c r="AG289" s="5"/>
      <c r="AK289" s="5"/>
      <c r="AO289" s="38"/>
      <c r="AP289" s="5"/>
      <c r="AQ289" s="5"/>
      <c r="AU289" s="4"/>
      <c r="AY289" s="4"/>
      <c r="BC289" s="39"/>
      <c r="BD289" s="37"/>
      <c r="BG289" s="4"/>
      <c r="BK289" s="4"/>
      <c r="BO289" s="39"/>
      <c r="BP289" s="37"/>
      <c r="BQ289" s="37"/>
      <c r="BR289" s="37"/>
      <c r="BS289" s="31"/>
    </row>
    <row r="290" spans="8:71" s="2" customFormat="1" x14ac:dyDescent="0.2">
      <c r="H290" s="5"/>
      <c r="U290" s="37"/>
      <c r="V290" s="37"/>
      <c r="Y290" s="5"/>
      <c r="AC290" s="5"/>
      <c r="AG290" s="5"/>
      <c r="AK290" s="5"/>
      <c r="AO290" s="38"/>
      <c r="AP290" s="5"/>
      <c r="AQ290" s="5"/>
      <c r="AU290" s="4"/>
      <c r="AY290" s="4"/>
      <c r="BC290" s="39"/>
      <c r="BD290" s="37"/>
      <c r="BG290" s="4"/>
      <c r="BK290" s="4"/>
      <c r="BO290" s="39"/>
      <c r="BP290" s="37"/>
      <c r="BQ290" s="37"/>
      <c r="BR290" s="37"/>
      <c r="BS290" s="31"/>
    </row>
    <row r="291" spans="8:71" s="2" customFormat="1" x14ac:dyDescent="0.2">
      <c r="H291" s="5"/>
      <c r="U291" s="37"/>
      <c r="V291" s="37"/>
      <c r="Y291" s="5"/>
      <c r="AC291" s="5"/>
      <c r="AG291" s="5"/>
      <c r="AK291" s="5"/>
      <c r="AO291" s="38"/>
      <c r="AP291" s="5"/>
      <c r="AQ291" s="5"/>
      <c r="AU291" s="4"/>
      <c r="AY291" s="4"/>
      <c r="BC291" s="39"/>
      <c r="BD291" s="37"/>
      <c r="BG291" s="4"/>
      <c r="BK291" s="4"/>
      <c r="BO291" s="39"/>
      <c r="BP291" s="37"/>
      <c r="BQ291" s="37"/>
      <c r="BR291" s="37"/>
      <c r="BS291" s="31"/>
    </row>
    <row r="292" spans="8:71" s="2" customFormat="1" x14ac:dyDescent="0.2">
      <c r="H292" s="5"/>
      <c r="U292" s="37"/>
      <c r="V292" s="37"/>
      <c r="Y292" s="5"/>
      <c r="AC292" s="5"/>
      <c r="AG292" s="5"/>
      <c r="AK292" s="5"/>
      <c r="AO292" s="38"/>
      <c r="AP292" s="5"/>
      <c r="AQ292" s="5"/>
      <c r="AU292" s="4"/>
      <c r="AY292" s="4"/>
      <c r="BC292" s="39"/>
      <c r="BD292" s="37"/>
      <c r="BG292" s="4"/>
      <c r="BK292" s="4"/>
      <c r="BO292" s="39"/>
      <c r="BP292" s="37"/>
      <c r="BQ292" s="37"/>
      <c r="BR292" s="37"/>
      <c r="BS292" s="31"/>
    </row>
    <row r="293" spans="8:71" s="2" customFormat="1" x14ac:dyDescent="0.2">
      <c r="H293" s="5"/>
      <c r="U293" s="37"/>
      <c r="V293" s="37"/>
      <c r="Y293" s="5"/>
      <c r="AC293" s="5"/>
      <c r="AG293" s="5"/>
      <c r="AK293" s="5"/>
      <c r="AO293" s="38"/>
      <c r="AP293" s="5"/>
      <c r="AQ293" s="5"/>
      <c r="AU293" s="4"/>
      <c r="AY293" s="4"/>
      <c r="BC293" s="39"/>
      <c r="BD293" s="37"/>
      <c r="BG293" s="4"/>
      <c r="BK293" s="4"/>
      <c r="BO293" s="39"/>
      <c r="BP293" s="37"/>
      <c r="BQ293" s="37"/>
      <c r="BR293" s="37"/>
      <c r="BS293" s="31"/>
    </row>
    <row r="294" spans="8:71" s="2" customFormat="1" x14ac:dyDescent="0.2">
      <c r="H294" s="5"/>
      <c r="U294" s="37"/>
      <c r="V294" s="37"/>
      <c r="Y294" s="5"/>
      <c r="AC294" s="5"/>
      <c r="AG294" s="5"/>
      <c r="AK294" s="5"/>
      <c r="AO294" s="38"/>
      <c r="AP294" s="5"/>
      <c r="AQ294" s="5"/>
      <c r="AU294" s="4"/>
      <c r="AY294" s="4"/>
      <c r="BC294" s="39"/>
      <c r="BD294" s="37"/>
      <c r="BG294" s="4"/>
      <c r="BK294" s="4"/>
      <c r="BO294" s="39"/>
      <c r="BP294" s="37"/>
      <c r="BQ294" s="37"/>
      <c r="BR294" s="37"/>
      <c r="BS294" s="31"/>
    </row>
    <row r="295" spans="8:71" s="2" customFormat="1" x14ac:dyDescent="0.2">
      <c r="H295" s="5"/>
      <c r="U295" s="37"/>
      <c r="V295" s="37"/>
      <c r="Y295" s="5"/>
      <c r="AC295" s="5"/>
      <c r="AG295" s="5"/>
      <c r="AK295" s="5"/>
      <c r="AO295" s="38"/>
      <c r="AP295" s="5"/>
      <c r="AQ295" s="5"/>
      <c r="AU295" s="4"/>
      <c r="AY295" s="4"/>
      <c r="BC295" s="39"/>
      <c r="BD295" s="37"/>
      <c r="BG295" s="4"/>
      <c r="BK295" s="4"/>
      <c r="BO295" s="39"/>
      <c r="BP295" s="37"/>
      <c r="BQ295" s="37"/>
      <c r="BR295" s="37"/>
      <c r="BS295" s="31"/>
    </row>
    <row r="296" spans="8:71" s="2" customFormat="1" x14ac:dyDescent="0.2">
      <c r="H296" s="5"/>
      <c r="U296" s="37"/>
      <c r="V296" s="37"/>
      <c r="Y296" s="5"/>
      <c r="AC296" s="5"/>
      <c r="AG296" s="5"/>
      <c r="AK296" s="5"/>
      <c r="AO296" s="38"/>
      <c r="AP296" s="5"/>
      <c r="AQ296" s="5"/>
      <c r="AU296" s="4"/>
      <c r="AY296" s="4"/>
      <c r="BC296" s="39"/>
      <c r="BD296" s="37"/>
      <c r="BG296" s="4"/>
      <c r="BK296" s="4"/>
      <c r="BO296" s="39"/>
      <c r="BP296" s="37"/>
      <c r="BQ296" s="37"/>
      <c r="BR296" s="37"/>
      <c r="BS296" s="31"/>
    </row>
    <row r="297" spans="8:71" s="2" customFormat="1" x14ac:dyDescent="0.2">
      <c r="H297" s="5"/>
      <c r="U297" s="37"/>
      <c r="V297" s="37"/>
      <c r="Y297" s="5"/>
      <c r="AC297" s="5"/>
      <c r="AG297" s="5"/>
      <c r="AK297" s="5"/>
      <c r="AO297" s="38"/>
      <c r="AP297" s="5"/>
      <c r="AQ297" s="5"/>
      <c r="AU297" s="4"/>
      <c r="AY297" s="4"/>
      <c r="BC297" s="39"/>
      <c r="BD297" s="37"/>
      <c r="BG297" s="4"/>
      <c r="BK297" s="4"/>
      <c r="BO297" s="39"/>
      <c r="BP297" s="37"/>
      <c r="BQ297" s="37"/>
      <c r="BR297" s="37"/>
      <c r="BS297" s="31"/>
    </row>
    <row r="298" spans="8:71" s="2" customFormat="1" x14ac:dyDescent="0.2">
      <c r="H298" s="5"/>
      <c r="U298" s="37"/>
      <c r="V298" s="37"/>
      <c r="Y298" s="5"/>
      <c r="AC298" s="5"/>
      <c r="AG298" s="5"/>
      <c r="AK298" s="5"/>
      <c r="AO298" s="38"/>
      <c r="AP298" s="5"/>
      <c r="AQ298" s="5"/>
      <c r="AU298" s="4"/>
      <c r="AY298" s="4"/>
      <c r="BC298" s="39"/>
      <c r="BD298" s="37"/>
      <c r="BG298" s="4"/>
      <c r="BK298" s="4"/>
      <c r="BO298" s="39"/>
      <c r="BP298" s="37"/>
      <c r="BQ298" s="37"/>
      <c r="BR298" s="37"/>
      <c r="BS298" s="31"/>
    </row>
    <row r="299" spans="8:71" s="2" customFormat="1" x14ac:dyDescent="0.2">
      <c r="H299" s="5"/>
      <c r="U299" s="37"/>
      <c r="V299" s="37"/>
      <c r="Y299" s="5"/>
      <c r="AC299" s="5"/>
      <c r="AG299" s="5"/>
      <c r="AK299" s="5"/>
      <c r="AO299" s="38"/>
      <c r="AP299" s="5"/>
      <c r="AQ299" s="5"/>
      <c r="AU299" s="4"/>
      <c r="AY299" s="4"/>
      <c r="BC299" s="39"/>
      <c r="BD299" s="37"/>
      <c r="BG299" s="4"/>
      <c r="BK299" s="4"/>
      <c r="BO299" s="39"/>
      <c r="BP299" s="37"/>
      <c r="BQ299" s="37"/>
      <c r="BR299" s="37"/>
      <c r="BS299" s="31"/>
    </row>
    <row r="300" spans="8:71" s="2" customFormat="1" x14ac:dyDescent="0.2">
      <c r="H300" s="5"/>
      <c r="U300" s="37"/>
      <c r="V300" s="37"/>
      <c r="Y300" s="5"/>
      <c r="AC300" s="5"/>
      <c r="AG300" s="5"/>
      <c r="AK300" s="5"/>
      <c r="AO300" s="38"/>
      <c r="AP300" s="5"/>
      <c r="AQ300" s="5"/>
      <c r="AU300" s="4"/>
      <c r="AY300" s="4"/>
      <c r="BC300" s="39"/>
      <c r="BD300" s="37"/>
      <c r="BG300" s="4"/>
      <c r="BK300" s="4"/>
      <c r="BO300" s="39"/>
      <c r="BP300" s="37"/>
      <c r="BQ300" s="37"/>
      <c r="BR300" s="37"/>
      <c r="BS300" s="31"/>
    </row>
    <row r="301" spans="8:71" s="2" customFormat="1" x14ac:dyDescent="0.2">
      <c r="H301" s="5"/>
      <c r="U301" s="37"/>
      <c r="V301" s="37"/>
      <c r="Y301" s="5"/>
      <c r="AC301" s="5"/>
      <c r="AG301" s="5"/>
      <c r="AK301" s="5"/>
      <c r="AO301" s="38"/>
      <c r="AP301" s="5"/>
      <c r="AQ301" s="5"/>
      <c r="AU301" s="4"/>
      <c r="AY301" s="4"/>
      <c r="BC301" s="39"/>
      <c r="BD301" s="37"/>
      <c r="BG301" s="4"/>
      <c r="BK301" s="4"/>
      <c r="BO301" s="39"/>
      <c r="BP301" s="37"/>
      <c r="BQ301" s="37"/>
      <c r="BR301" s="37"/>
      <c r="BS301" s="31"/>
    </row>
    <row r="302" spans="8:71" s="2" customFormat="1" x14ac:dyDescent="0.2">
      <c r="H302" s="5"/>
      <c r="U302" s="37"/>
      <c r="V302" s="37"/>
      <c r="Y302" s="5"/>
      <c r="AC302" s="5"/>
      <c r="AG302" s="5"/>
      <c r="AK302" s="5"/>
      <c r="AO302" s="38"/>
      <c r="AP302" s="5"/>
      <c r="AQ302" s="5"/>
      <c r="AU302" s="4"/>
      <c r="AY302" s="4"/>
      <c r="BC302" s="39"/>
      <c r="BD302" s="37"/>
      <c r="BG302" s="4"/>
      <c r="BK302" s="4"/>
      <c r="BO302" s="39"/>
      <c r="BP302" s="37"/>
      <c r="BQ302" s="37"/>
      <c r="BR302" s="37"/>
      <c r="BS302" s="31"/>
    </row>
    <row r="303" spans="8:71" s="2" customFormat="1" x14ac:dyDescent="0.2">
      <c r="H303" s="5"/>
      <c r="U303" s="37"/>
      <c r="V303" s="37"/>
      <c r="Y303" s="5"/>
      <c r="AC303" s="5"/>
      <c r="AG303" s="5"/>
      <c r="AK303" s="5"/>
      <c r="AO303" s="38"/>
      <c r="AP303" s="5"/>
      <c r="AQ303" s="5"/>
      <c r="AU303" s="4"/>
      <c r="AY303" s="4"/>
      <c r="BC303" s="39"/>
      <c r="BD303" s="37"/>
      <c r="BG303" s="4"/>
      <c r="BK303" s="4"/>
      <c r="BO303" s="39"/>
      <c r="BP303" s="37"/>
      <c r="BQ303" s="37"/>
      <c r="BR303" s="37"/>
      <c r="BS303" s="31"/>
    </row>
    <row r="304" spans="8:71" s="2" customFormat="1" x14ac:dyDescent="0.2">
      <c r="H304" s="5"/>
      <c r="U304" s="37"/>
      <c r="V304" s="37"/>
      <c r="Y304" s="5"/>
      <c r="AC304" s="5"/>
      <c r="AG304" s="5"/>
      <c r="AK304" s="5"/>
      <c r="AO304" s="38"/>
      <c r="AP304" s="5"/>
      <c r="AQ304" s="5"/>
      <c r="AU304" s="4"/>
      <c r="AY304" s="4"/>
      <c r="BC304" s="39"/>
      <c r="BD304" s="37"/>
      <c r="BG304" s="4"/>
      <c r="BK304" s="4"/>
      <c r="BO304" s="39"/>
      <c r="BP304" s="37"/>
      <c r="BQ304" s="37"/>
      <c r="BR304" s="37"/>
      <c r="BS304" s="31"/>
    </row>
    <row r="305" spans="8:71" s="2" customFormat="1" x14ac:dyDescent="0.2">
      <c r="H305" s="5"/>
      <c r="U305" s="37"/>
      <c r="V305" s="37"/>
      <c r="Y305" s="5"/>
      <c r="AC305" s="5"/>
      <c r="AG305" s="5"/>
      <c r="AK305" s="5"/>
      <c r="AO305" s="38"/>
      <c r="AP305" s="5"/>
      <c r="AQ305" s="5"/>
      <c r="AU305" s="4"/>
      <c r="AY305" s="4"/>
      <c r="BC305" s="39"/>
      <c r="BD305" s="37"/>
      <c r="BG305" s="4"/>
      <c r="BK305" s="4"/>
      <c r="BO305" s="39"/>
      <c r="BP305" s="37"/>
      <c r="BQ305" s="37"/>
      <c r="BR305" s="37"/>
      <c r="BS305" s="31"/>
    </row>
    <row r="306" spans="8:71" s="2" customFormat="1" x14ac:dyDescent="0.2">
      <c r="H306" s="5"/>
      <c r="U306" s="37"/>
      <c r="V306" s="37"/>
      <c r="Y306" s="5"/>
      <c r="AC306" s="5"/>
      <c r="AG306" s="5"/>
      <c r="AK306" s="5"/>
      <c r="AO306" s="38"/>
      <c r="AP306" s="5"/>
      <c r="AQ306" s="5"/>
      <c r="AU306" s="4"/>
      <c r="AY306" s="4"/>
      <c r="BC306" s="39"/>
      <c r="BD306" s="37"/>
      <c r="BG306" s="4"/>
      <c r="BK306" s="4"/>
      <c r="BO306" s="39"/>
      <c r="BP306" s="37"/>
      <c r="BQ306" s="37"/>
      <c r="BR306" s="37"/>
      <c r="BS306" s="31"/>
    </row>
    <row r="307" spans="8:71" s="2" customFormat="1" x14ac:dyDescent="0.2">
      <c r="H307" s="5"/>
      <c r="U307" s="37"/>
      <c r="V307" s="37"/>
      <c r="Y307" s="5"/>
      <c r="AC307" s="5"/>
      <c r="AG307" s="5"/>
      <c r="AK307" s="5"/>
      <c r="AO307" s="38"/>
      <c r="AP307" s="5"/>
      <c r="AQ307" s="5"/>
      <c r="AU307" s="4"/>
      <c r="AY307" s="4"/>
      <c r="BC307" s="39"/>
      <c r="BD307" s="37"/>
      <c r="BG307" s="4"/>
      <c r="BK307" s="4"/>
      <c r="BO307" s="39"/>
      <c r="BP307" s="37"/>
      <c r="BQ307" s="37"/>
      <c r="BR307" s="37"/>
      <c r="BS307" s="31"/>
    </row>
    <row r="308" spans="8:71" s="2" customFormat="1" x14ac:dyDescent="0.2">
      <c r="H308" s="5"/>
      <c r="U308" s="37"/>
      <c r="V308" s="37"/>
      <c r="Y308" s="5"/>
      <c r="AC308" s="5"/>
      <c r="AG308" s="5"/>
      <c r="AK308" s="5"/>
      <c r="AO308" s="38"/>
      <c r="AP308" s="5"/>
      <c r="AQ308" s="5"/>
      <c r="AU308" s="4"/>
      <c r="AY308" s="4"/>
      <c r="BC308" s="39"/>
      <c r="BD308" s="37"/>
      <c r="BG308" s="4"/>
      <c r="BK308" s="4"/>
      <c r="BO308" s="39"/>
      <c r="BP308" s="37"/>
      <c r="BQ308" s="37"/>
      <c r="BR308" s="37"/>
      <c r="BS308" s="31"/>
    </row>
    <row r="309" spans="8:71" s="2" customFormat="1" x14ac:dyDescent="0.2">
      <c r="H309" s="5"/>
      <c r="U309" s="37"/>
      <c r="V309" s="37"/>
      <c r="Y309" s="5"/>
      <c r="AC309" s="5"/>
      <c r="AG309" s="5"/>
      <c r="AK309" s="5"/>
      <c r="AO309" s="38"/>
      <c r="AP309" s="5"/>
      <c r="AQ309" s="5"/>
      <c r="AU309" s="4"/>
      <c r="AY309" s="4"/>
      <c r="BC309" s="39"/>
      <c r="BD309" s="37"/>
      <c r="BG309" s="4"/>
      <c r="BK309" s="4"/>
      <c r="BO309" s="39"/>
      <c r="BP309" s="37"/>
      <c r="BQ309" s="37"/>
      <c r="BR309" s="37"/>
      <c r="BS309" s="31"/>
    </row>
    <row r="310" spans="8:71" s="2" customFormat="1" x14ac:dyDescent="0.2">
      <c r="H310" s="5"/>
      <c r="U310" s="37"/>
      <c r="V310" s="37"/>
      <c r="Y310" s="5"/>
      <c r="AC310" s="5"/>
      <c r="AG310" s="5"/>
      <c r="AK310" s="5"/>
      <c r="AO310" s="38"/>
      <c r="AP310" s="5"/>
      <c r="AQ310" s="5"/>
      <c r="AU310" s="4"/>
      <c r="AY310" s="4"/>
      <c r="BC310" s="39"/>
      <c r="BD310" s="37"/>
      <c r="BG310" s="4"/>
      <c r="BK310" s="4"/>
      <c r="BO310" s="39"/>
      <c r="BP310" s="37"/>
      <c r="BQ310" s="37"/>
      <c r="BR310" s="37"/>
      <c r="BS310" s="31"/>
    </row>
    <row r="311" spans="8:71" s="2" customFormat="1" x14ac:dyDescent="0.2">
      <c r="H311" s="5"/>
      <c r="U311" s="37"/>
      <c r="V311" s="37"/>
      <c r="Y311" s="5"/>
      <c r="AC311" s="5"/>
      <c r="AG311" s="5"/>
      <c r="AK311" s="5"/>
      <c r="AO311" s="38"/>
      <c r="AP311" s="5"/>
      <c r="AQ311" s="5"/>
      <c r="AU311" s="4"/>
      <c r="AY311" s="4"/>
      <c r="BC311" s="39"/>
      <c r="BD311" s="37"/>
      <c r="BG311" s="4"/>
      <c r="BK311" s="4"/>
      <c r="BO311" s="39"/>
      <c r="BP311" s="37"/>
      <c r="BQ311" s="37"/>
      <c r="BR311" s="37"/>
      <c r="BS311" s="31"/>
    </row>
    <row r="312" spans="8:71" s="2" customFormat="1" x14ac:dyDescent="0.2">
      <c r="H312" s="5"/>
      <c r="U312" s="37"/>
      <c r="V312" s="37"/>
      <c r="Y312" s="5"/>
      <c r="AC312" s="5"/>
      <c r="AG312" s="5"/>
      <c r="AK312" s="5"/>
      <c r="AO312" s="38"/>
      <c r="AP312" s="5"/>
      <c r="AQ312" s="5"/>
      <c r="AU312" s="4"/>
      <c r="AY312" s="4"/>
      <c r="BC312" s="39"/>
      <c r="BD312" s="37"/>
      <c r="BG312" s="4"/>
      <c r="BK312" s="4"/>
      <c r="BO312" s="39"/>
      <c r="BP312" s="37"/>
      <c r="BQ312" s="37"/>
      <c r="BR312" s="37"/>
      <c r="BS312" s="31"/>
    </row>
    <row r="313" spans="8:71" s="2" customFormat="1" x14ac:dyDescent="0.2">
      <c r="H313" s="5"/>
      <c r="U313" s="37"/>
      <c r="V313" s="37"/>
      <c r="Y313" s="5"/>
      <c r="AC313" s="5"/>
      <c r="AG313" s="5"/>
      <c r="AK313" s="5"/>
      <c r="AO313" s="38"/>
      <c r="AP313" s="5"/>
      <c r="AQ313" s="5"/>
      <c r="AU313" s="4"/>
      <c r="AY313" s="4"/>
      <c r="BC313" s="39"/>
      <c r="BD313" s="37"/>
      <c r="BG313" s="4"/>
      <c r="BK313" s="4"/>
      <c r="BO313" s="39"/>
      <c r="BP313" s="37"/>
      <c r="BQ313" s="37"/>
      <c r="BR313" s="37"/>
      <c r="BS313" s="31"/>
    </row>
    <row r="314" spans="8:71" s="2" customFormat="1" x14ac:dyDescent="0.2">
      <c r="H314" s="5"/>
      <c r="U314" s="37"/>
      <c r="V314" s="37"/>
      <c r="Y314" s="5"/>
      <c r="AC314" s="5"/>
      <c r="AG314" s="5"/>
      <c r="AK314" s="5"/>
      <c r="AO314" s="38"/>
      <c r="AP314" s="5"/>
      <c r="AQ314" s="5"/>
      <c r="AU314" s="4"/>
      <c r="AY314" s="4"/>
      <c r="BC314" s="39"/>
      <c r="BD314" s="37"/>
      <c r="BG314" s="4"/>
      <c r="BK314" s="4"/>
      <c r="BO314" s="39"/>
      <c r="BP314" s="37"/>
      <c r="BQ314" s="37"/>
      <c r="BR314" s="37"/>
      <c r="BS314" s="31"/>
    </row>
    <row r="315" spans="8:71" s="2" customFormat="1" x14ac:dyDescent="0.2">
      <c r="H315" s="5"/>
      <c r="U315" s="37"/>
      <c r="V315" s="37"/>
      <c r="Y315" s="5"/>
      <c r="AC315" s="5"/>
      <c r="AG315" s="5"/>
      <c r="AK315" s="5"/>
      <c r="AO315" s="38"/>
      <c r="AP315" s="5"/>
      <c r="AQ315" s="5"/>
      <c r="AU315" s="4"/>
      <c r="AY315" s="4"/>
      <c r="BC315" s="39"/>
      <c r="BD315" s="37"/>
      <c r="BG315" s="4"/>
      <c r="BK315" s="4"/>
      <c r="BO315" s="39"/>
      <c r="BP315" s="37"/>
      <c r="BQ315" s="37"/>
      <c r="BR315" s="37"/>
      <c r="BS315" s="31"/>
    </row>
    <row r="316" spans="8:71" s="2" customFormat="1" x14ac:dyDescent="0.2">
      <c r="H316" s="5"/>
      <c r="U316" s="37"/>
      <c r="V316" s="37"/>
      <c r="Y316" s="5"/>
      <c r="AC316" s="5"/>
      <c r="AG316" s="5"/>
      <c r="AK316" s="5"/>
      <c r="AO316" s="38"/>
      <c r="AP316" s="5"/>
      <c r="AQ316" s="5"/>
      <c r="AU316" s="4"/>
      <c r="AY316" s="4"/>
      <c r="BC316" s="39"/>
      <c r="BD316" s="37"/>
      <c r="BG316" s="4"/>
      <c r="BK316" s="4"/>
      <c r="BO316" s="39"/>
      <c r="BP316" s="37"/>
      <c r="BQ316" s="37"/>
      <c r="BR316" s="37"/>
      <c r="BS316" s="31"/>
    </row>
    <row r="317" spans="8:71" s="2" customFormat="1" x14ac:dyDescent="0.2">
      <c r="H317" s="5"/>
      <c r="U317" s="37"/>
      <c r="V317" s="37"/>
      <c r="Y317" s="5"/>
      <c r="AC317" s="5"/>
      <c r="AG317" s="5"/>
      <c r="AK317" s="5"/>
      <c r="AO317" s="38"/>
      <c r="AP317" s="5"/>
      <c r="AQ317" s="5"/>
      <c r="AU317" s="4"/>
      <c r="AY317" s="4"/>
      <c r="BC317" s="39"/>
      <c r="BD317" s="37"/>
      <c r="BG317" s="4"/>
      <c r="BK317" s="4"/>
      <c r="BO317" s="39"/>
      <c r="BP317" s="37"/>
      <c r="BQ317" s="37"/>
      <c r="BR317" s="37"/>
      <c r="BS317" s="31"/>
    </row>
    <row r="318" spans="8:71" s="2" customFormat="1" x14ac:dyDescent="0.2">
      <c r="H318" s="5"/>
      <c r="U318" s="37"/>
      <c r="V318" s="37"/>
      <c r="Y318" s="5"/>
      <c r="AC318" s="5"/>
      <c r="AG318" s="5"/>
      <c r="AK318" s="5"/>
      <c r="AO318" s="38"/>
      <c r="AP318" s="5"/>
      <c r="AQ318" s="5"/>
      <c r="AU318" s="4"/>
      <c r="AY318" s="4"/>
      <c r="BC318" s="39"/>
      <c r="BD318" s="37"/>
      <c r="BG318" s="4"/>
      <c r="BK318" s="4"/>
      <c r="BO318" s="39"/>
      <c r="BP318" s="37"/>
      <c r="BQ318" s="37"/>
      <c r="BR318" s="37"/>
      <c r="BS318" s="31"/>
    </row>
    <row r="319" spans="8:71" s="2" customFormat="1" x14ac:dyDescent="0.2">
      <c r="H319" s="5"/>
      <c r="U319" s="37"/>
      <c r="V319" s="37"/>
      <c r="Y319" s="5"/>
      <c r="AC319" s="5"/>
      <c r="AG319" s="5"/>
      <c r="AK319" s="5"/>
      <c r="AO319" s="38"/>
      <c r="AP319" s="5"/>
      <c r="AQ319" s="5"/>
      <c r="AU319" s="4"/>
      <c r="AY319" s="4"/>
      <c r="BC319" s="39"/>
      <c r="BD319" s="37"/>
      <c r="BG319" s="4"/>
      <c r="BK319" s="4"/>
      <c r="BO319" s="39"/>
      <c r="BP319" s="37"/>
      <c r="BQ319" s="37"/>
      <c r="BR319" s="37"/>
      <c r="BS319" s="31"/>
    </row>
    <row r="320" spans="8:71" s="2" customFormat="1" x14ac:dyDescent="0.2">
      <c r="H320" s="5"/>
      <c r="U320" s="37"/>
      <c r="V320" s="37"/>
      <c r="Y320" s="5"/>
      <c r="AC320" s="5"/>
      <c r="AG320" s="5"/>
      <c r="AK320" s="5"/>
      <c r="AO320" s="38"/>
      <c r="AP320" s="5"/>
      <c r="AQ320" s="5"/>
      <c r="AU320" s="4"/>
      <c r="AY320" s="4"/>
      <c r="BC320" s="39"/>
      <c r="BD320" s="37"/>
      <c r="BG320" s="4"/>
      <c r="BK320" s="4"/>
      <c r="BO320" s="39"/>
      <c r="BP320" s="37"/>
      <c r="BQ320" s="37"/>
      <c r="BR320" s="37"/>
      <c r="BS320" s="31"/>
    </row>
    <row r="321" spans="8:71" s="2" customFormat="1" x14ac:dyDescent="0.2">
      <c r="H321" s="5"/>
      <c r="U321" s="37"/>
      <c r="V321" s="37"/>
      <c r="Y321" s="5"/>
      <c r="AC321" s="5"/>
      <c r="AG321" s="5"/>
      <c r="AK321" s="5"/>
      <c r="AO321" s="38"/>
      <c r="AP321" s="5"/>
      <c r="AQ321" s="5"/>
      <c r="AU321" s="4"/>
      <c r="AY321" s="4"/>
      <c r="BC321" s="39"/>
      <c r="BD321" s="37"/>
      <c r="BG321" s="4"/>
      <c r="BK321" s="4"/>
      <c r="BO321" s="39"/>
      <c r="BP321" s="37"/>
      <c r="BQ321" s="37"/>
      <c r="BR321" s="37"/>
      <c r="BS321" s="31"/>
    </row>
    <row r="322" spans="8:71" s="2" customFormat="1" x14ac:dyDescent="0.2">
      <c r="H322" s="5"/>
      <c r="U322" s="37"/>
      <c r="V322" s="37"/>
      <c r="Y322" s="5"/>
      <c r="AC322" s="5"/>
      <c r="AG322" s="5"/>
      <c r="AK322" s="5"/>
      <c r="AO322" s="38"/>
      <c r="AP322" s="5"/>
      <c r="AQ322" s="5"/>
      <c r="AU322" s="4"/>
      <c r="AY322" s="4"/>
      <c r="BC322" s="39"/>
      <c r="BD322" s="37"/>
      <c r="BG322" s="4"/>
      <c r="BK322" s="4"/>
      <c r="BO322" s="39"/>
      <c r="BP322" s="37"/>
      <c r="BQ322" s="37"/>
      <c r="BR322" s="37"/>
      <c r="BS322" s="31"/>
    </row>
    <row r="323" spans="8:71" s="2" customFormat="1" x14ac:dyDescent="0.2">
      <c r="H323" s="5"/>
      <c r="U323" s="37"/>
      <c r="V323" s="37"/>
      <c r="Y323" s="5"/>
      <c r="AC323" s="5"/>
      <c r="AG323" s="5"/>
      <c r="AK323" s="5"/>
      <c r="AO323" s="38"/>
      <c r="AP323" s="5"/>
      <c r="AQ323" s="5"/>
      <c r="AU323" s="4"/>
      <c r="AY323" s="4"/>
      <c r="BC323" s="39"/>
      <c r="BD323" s="37"/>
      <c r="BG323" s="4"/>
      <c r="BK323" s="4"/>
      <c r="BO323" s="39"/>
      <c r="BP323" s="37"/>
      <c r="BQ323" s="37"/>
      <c r="BR323" s="37"/>
      <c r="BS323" s="31"/>
    </row>
    <row r="324" spans="8:71" s="2" customFormat="1" x14ac:dyDescent="0.2">
      <c r="H324" s="5"/>
      <c r="U324" s="37"/>
      <c r="V324" s="37"/>
      <c r="Y324" s="5"/>
      <c r="AC324" s="5"/>
      <c r="AG324" s="5"/>
      <c r="AK324" s="5"/>
      <c r="AO324" s="38"/>
      <c r="AP324" s="5"/>
      <c r="AQ324" s="5"/>
      <c r="AU324" s="4"/>
      <c r="AY324" s="4"/>
      <c r="BC324" s="39"/>
      <c r="BD324" s="37"/>
      <c r="BG324" s="4"/>
      <c r="BK324" s="4"/>
      <c r="BO324" s="39"/>
      <c r="BP324" s="37"/>
      <c r="BQ324" s="37"/>
      <c r="BR324" s="37"/>
      <c r="BS324" s="31"/>
    </row>
    <row r="325" spans="8:71" s="2" customFormat="1" x14ac:dyDescent="0.2">
      <c r="H325" s="5"/>
      <c r="U325" s="37"/>
      <c r="V325" s="37"/>
      <c r="Y325" s="5"/>
      <c r="AC325" s="5"/>
      <c r="AG325" s="5"/>
      <c r="AK325" s="5"/>
      <c r="AO325" s="38"/>
      <c r="AP325" s="5"/>
      <c r="AQ325" s="5"/>
      <c r="AU325" s="4"/>
      <c r="AY325" s="4"/>
      <c r="BC325" s="39"/>
      <c r="BD325" s="37"/>
      <c r="BG325" s="4"/>
      <c r="BK325" s="4"/>
      <c r="BO325" s="39"/>
      <c r="BP325" s="37"/>
      <c r="BQ325" s="37"/>
      <c r="BR325" s="37"/>
      <c r="BS325" s="31"/>
    </row>
    <row r="326" spans="8:71" s="2" customFormat="1" x14ac:dyDescent="0.2">
      <c r="H326" s="5"/>
      <c r="U326" s="37"/>
      <c r="V326" s="37"/>
      <c r="Y326" s="5"/>
      <c r="AC326" s="5"/>
      <c r="AG326" s="5"/>
      <c r="AK326" s="5"/>
      <c r="AO326" s="38"/>
      <c r="AP326" s="5"/>
      <c r="AQ326" s="5"/>
      <c r="AU326" s="4"/>
      <c r="AY326" s="4"/>
      <c r="BC326" s="39"/>
      <c r="BD326" s="37"/>
      <c r="BG326" s="4"/>
      <c r="BK326" s="4"/>
      <c r="BO326" s="39"/>
      <c r="BP326" s="37"/>
      <c r="BQ326" s="37"/>
      <c r="BR326" s="37"/>
      <c r="BS326" s="31"/>
    </row>
    <row r="327" spans="8:71" s="2" customFormat="1" x14ac:dyDescent="0.2">
      <c r="H327" s="5"/>
      <c r="U327" s="37"/>
      <c r="V327" s="37"/>
      <c r="Y327" s="5"/>
      <c r="AC327" s="5"/>
      <c r="AG327" s="5"/>
      <c r="AK327" s="5"/>
      <c r="AO327" s="38"/>
      <c r="AP327" s="5"/>
      <c r="AQ327" s="5"/>
      <c r="AU327" s="4"/>
      <c r="AY327" s="4"/>
      <c r="BC327" s="39"/>
      <c r="BD327" s="37"/>
      <c r="BG327" s="4"/>
      <c r="BK327" s="4"/>
      <c r="BO327" s="39"/>
      <c r="BP327" s="37"/>
      <c r="BQ327" s="37"/>
      <c r="BR327" s="37"/>
      <c r="BS327" s="31"/>
    </row>
    <row r="328" spans="8:71" s="2" customFormat="1" x14ac:dyDescent="0.2">
      <c r="H328" s="5"/>
      <c r="U328" s="37"/>
      <c r="V328" s="37"/>
      <c r="Y328" s="5"/>
      <c r="AC328" s="5"/>
      <c r="AG328" s="5"/>
      <c r="AK328" s="5"/>
      <c r="AO328" s="38"/>
      <c r="AP328" s="5"/>
      <c r="AQ328" s="5"/>
      <c r="AU328" s="4"/>
      <c r="AY328" s="4"/>
      <c r="BC328" s="39"/>
      <c r="BD328" s="37"/>
      <c r="BG328" s="4"/>
      <c r="BK328" s="4"/>
      <c r="BO328" s="39"/>
      <c r="BP328" s="37"/>
      <c r="BQ328" s="37"/>
      <c r="BR328" s="37"/>
      <c r="BS328" s="31"/>
    </row>
    <row r="329" spans="8:71" s="2" customFormat="1" x14ac:dyDescent="0.2">
      <c r="H329" s="5"/>
      <c r="U329" s="37"/>
      <c r="V329" s="37"/>
      <c r="Y329" s="5"/>
      <c r="AC329" s="5"/>
      <c r="AG329" s="5"/>
      <c r="AK329" s="5"/>
      <c r="AO329" s="38"/>
      <c r="AP329" s="5"/>
      <c r="AQ329" s="5"/>
      <c r="AU329" s="4"/>
      <c r="AY329" s="4"/>
      <c r="BC329" s="39"/>
      <c r="BD329" s="37"/>
      <c r="BG329" s="4"/>
      <c r="BK329" s="4"/>
      <c r="BO329" s="39"/>
      <c r="BP329" s="37"/>
      <c r="BQ329" s="37"/>
      <c r="BR329" s="37"/>
      <c r="BS329" s="31"/>
    </row>
    <row r="330" spans="8:71" s="2" customFormat="1" x14ac:dyDescent="0.2">
      <c r="H330" s="5"/>
      <c r="U330" s="37"/>
      <c r="V330" s="37"/>
      <c r="Y330" s="5"/>
      <c r="AC330" s="5"/>
      <c r="AG330" s="5"/>
      <c r="AK330" s="5"/>
      <c r="AO330" s="38"/>
      <c r="AP330" s="5"/>
      <c r="AQ330" s="5"/>
      <c r="AU330" s="4"/>
      <c r="AY330" s="4"/>
      <c r="BC330" s="39"/>
      <c r="BD330" s="37"/>
      <c r="BG330" s="4"/>
      <c r="BK330" s="4"/>
      <c r="BO330" s="39"/>
      <c r="BP330" s="37"/>
      <c r="BQ330" s="37"/>
      <c r="BR330" s="37"/>
      <c r="BS330" s="31"/>
    </row>
    <row r="331" spans="8:71" s="2" customFormat="1" x14ac:dyDescent="0.2">
      <c r="H331" s="5"/>
      <c r="U331" s="37"/>
      <c r="V331" s="37"/>
      <c r="Y331" s="5"/>
      <c r="AC331" s="5"/>
      <c r="AG331" s="5"/>
      <c r="AK331" s="5"/>
      <c r="AO331" s="38"/>
      <c r="AP331" s="5"/>
      <c r="AQ331" s="5"/>
      <c r="AU331" s="4"/>
      <c r="AY331" s="4"/>
      <c r="BC331" s="39"/>
      <c r="BD331" s="37"/>
      <c r="BG331" s="4"/>
      <c r="BK331" s="4"/>
      <c r="BO331" s="39"/>
      <c r="BP331" s="37"/>
      <c r="BQ331" s="37"/>
      <c r="BR331" s="37"/>
      <c r="BS331" s="31"/>
    </row>
    <row r="332" spans="8:71" s="2" customFormat="1" x14ac:dyDescent="0.2">
      <c r="H332" s="5"/>
      <c r="U332" s="37"/>
      <c r="V332" s="37"/>
      <c r="Y332" s="5"/>
      <c r="AC332" s="5"/>
      <c r="AG332" s="5"/>
      <c r="AK332" s="5"/>
      <c r="AO332" s="38"/>
      <c r="AP332" s="5"/>
      <c r="AQ332" s="5"/>
      <c r="AU332" s="4"/>
      <c r="AY332" s="4"/>
      <c r="BC332" s="39"/>
      <c r="BD332" s="37"/>
      <c r="BG332" s="4"/>
      <c r="BK332" s="4"/>
      <c r="BO332" s="39"/>
      <c r="BP332" s="37"/>
      <c r="BQ332" s="37"/>
      <c r="BR332" s="37"/>
      <c r="BS332" s="31"/>
    </row>
    <row r="333" spans="8:71" s="2" customFormat="1" x14ac:dyDescent="0.2">
      <c r="H333" s="5"/>
      <c r="U333" s="37"/>
      <c r="V333" s="37"/>
      <c r="Y333" s="5"/>
      <c r="AC333" s="5"/>
      <c r="AG333" s="5"/>
      <c r="AK333" s="5"/>
      <c r="AO333" s="38"/>
      <c r="AP333" s="5"/>
      <c r="AQ333" s="5"/>
      <c r="AU333" s="4"/>
      <c r="AY333" s="4"/>
      <c r="BC333" s="39"/>
      <c r="BD333" s="37"/>
      <c r="BG333" s="4"/>
      <c r="BK333" s="4"/>
      <c r="BO333" s="39"/>
      <c r="BP333" s="37"/>
      <c r="BQ333" s="37"/>
      <c r="BR333" s="37"/>
      <c r="BS333" s="31"/>
    </row>
    <row r="334" spans="8:71" s="2" customFormat="1" x14ac:dyDescent="0.2">
      <c r="H334" s="5"/>
      <c r="U334" s="37"/>
      <c r="V334" s="37"/>
      <c r="Y334" s="5"/>
      <c r="AC334" s="5"/>
      <c r="AG334" s="5"/>
      <c r="AK334" s="5"/>
      <c r="AO334" s="38"/>
      <c r="AP334" s="5"/>
      <c r="AQ334" s="5"/>
      <c r="AU334" s="4"/>
      <c r="AY334" s="4"/>
      <c r="BC334" s="39"/>
      <c r="BD334" s="37"/>
      <c r="BG334" s="4"/>
      <c r="BK334" s="4"/>
      <c r="BO334" s="39"/>
      <c r="BP334" s="37"/>
      <c r="BQ334" s="37"/>
      <c r="BR334" s="37"/>
      <c r="BS334" s="31"/>
    </row>
    <row r="335" spans="8:71" s="2" customFormat="1" x14ac:dyDescent="0.2">
      <c r="H335" s="5"/>
      <c r="U335" s="37"/>
      <c r="V335" s="37"/>
      <c r="Y335" s="5"/>
      <c r="AC335" s="5"/>
      <c r="AG335" s="5"/>
      <c r="AK335" s="5"/>
      <c r="AO335" s="38"/>
      <c r="AP335" s="5"/>
      <c r="AQ335" s="5"/>
      <c r="AU335" s="4"/>
      <c r="AY335" s="4"/>
      <c r="BC335" s="39"/>
      <c r="BD335" s="37"/>
      <c r="BG335" s="4"/>
      <c r="BK335" s="4"/>
      <c r="BO335" s="39"/>
      <c r="BP335" s="37"/>
      <c r="BQ335" s="37"/>
      <c r="BR335" s="37"/>
      <c r="BS335" s="31"/>
    </row>
    <row r="336" spans="8:71" s="2" customFormat="1" x14ac:dyDescent="0.2">
      <c r="H336" s="5"/>
      <c r="U336" s="37"/>
      <c r="V336" s="37"/>
      <c r="Y336" s="5"/>
      <c r="AC336" s="5"/>
      <c r="AG336" s="5"/>
      <c r="AK336" s="5"/>
      <c r="AO336" s="38"/>
      <c r="AP336" s="5"/>
      <c r="AQ336" s="5"/>
      <c r="AU336" s="4"/>
      <c r="AY336" s="4"/>
      <c r="BC336" s="39"/>
      <c r="BD336" s="37"/>
      <c r="BG336" s="4"/>
      <c r="BK336" s="4"/>
      <c r="BO336" s="39"/>
      <c r="BP336" s="37"/>
      <c r="BQ336" s="37"/>
      <c r="BR336" s="37"/>
      <c r="BS336" s="31"/>
    </row>
    <row r="337" spans="8:71" s="2" customFormat="1" x14ac:dyDescent="0.2">
      <c r="H337" s="5"/>
      <c r="U337" s="37"/>
      <c r="V337" s="37"/>
      <c r="Y337" s="5"/>
      <c r="AC337" s="5"/>
      <c r="AG337" s="5"/>
      <c r="AK337" s="5"/>
      <c r="AO337" s="38"/>
      <c r="AP337" s="5"/>
      <c r="AQ337" s="5"/>
      <c r="AU337" s="4"/>
      <c r="AY337" s="4"/>
      <c r="BC337" s="39"/>
      <c r="BD337" s="37"/>
      <c r="BG337" s="4"/>
      <c r="BK337" s="4"/>
      <c r="BO337" s="39"/>
      <c r="BP337" s="37"/>
      <c r="BQ337" s="37"/>
      <c r="BR337" s="37"/>
      <c r="BS337" s="31"/>
    </row>
    <row r="338" spans="8:71" s="2" customFormat="1" x14ac:dyDescent="0.2">
      <c r="H338" s="5"/>
      <c r="U338" s="37"/>
      <c r="V338" s="37"/>
      <c r="Y338" s="5"/>
      <c r="AC338" s="5"/>
      <c r="AG338" s="5"/>
      <c r="AK338" s="5"/>
      <c r="AO338" s="38"/>
      <c r="AP338" s="5"/>
      <c r="AQ338" s="5"/>
      <c r="AU338" s="4"/>
      <c r="AY338" s="4"/>
      <c r="BC338" s="39"/>
      <c r="BD338" s="37"/>
      <c r="BG338" s="4"/>
      <c r="BK338" s="4"/>
      <c r="BO338" s="39"/>
      <c r="BP338" s="37"/>
      <c r="BQ338" s="37"/>
      <c r="BR338" s="37"/>
      <c r="BS338" s="31"/>
    </row>
    <row r="339" spans="8:71" s="2" customFormat="1" x14ac:dyDescent="0.2">
      <c r="H339" s="5"/>
      <c r="U339" s="37"/>
      <c r="V339" s="37"/>
      <c r="Y339" s="5"/>
      <c r="AC339" s="5"/>
      <c r="AG339" s="5"/>
      <c r="AK339" s="5"/>
      <c r="AO339" s="38"/>
      <c r="AP339" s="5"/>
      <c r="AQ339" s="5"/>
      <c r="AU339" s="4"/>
      <c r="AY339" s="4"/>
      <c r="BC339" s="39"/>
      <c r="BD339" s="37"/>
      <c r="BG339" s="4"/>
      <c r="BK339" s="4"/>
      <c r="BO339" s="39"/>
      <c r="BP339" s="37"/>
      <c r="BQ339" s="37"/>
      <c r="BR339" s="37"/>
      <c r="BS339" s="31"/>
    </row>
    <row r="340" spans="8:71" s="2" customFormat="1" x14ac:dyDescent="0.2">
      <c r="H340" s="5"/>
      <c r="U340" s="37"/>
      <c r="V340" s="37"/>
      <c r="Y340" s="5"/>
      <c r="AC340" s="5"/>
      <c r="AG340" s="5"/>
      <c r="AK340" s="5"/>
      <c r="AO340" s="38"/>
      <c r="AP340" s="5"/>
      <c r="AQ340" s="5"/>
      <c r="AU340" s="4"/>
      <c r="AY340" s="4"/>
      <c r="BC340" s="39"/>
      <c r="BD340" s="37"/>
      <c r="BG340" s="4"/>
      <c r="BK340" s="4"/>
      <c r="BO340" s="39"/>
      <c r="BP340" s="37"/>
      <c r="BQ340" s="37"/>
      <c r="BR340" s="37"/>
      <c r="BS340" s="31"/>
    </row>
    <row r="341" spans="8:71" s="2" customFormat="1" x14ac:dyDescent="0.2">
      <c r="H341" s="5"/>
      <c r="U341" s="37"/>
      <c r="V341" s="37"/>
      <c r="Y341" s="5"/>
      <c r="AC341" s="5"/>
      <c r="AG341" s="5"/>
      <c r="AK341" s="5"/>
      <c r="AO341" s="38"/>
      <c r="AP341" s="5"/>
      <c r="AQ341" s="5"/>
      <c r="AU341" s="4"/>
      <c r="AY341" s="4"/>
      <c r="BC341" s="39"/>
      <c r="BD341" s="37"/>
      <c r="BG341" s="4"/>
      <c r="BK341" s="4"/>
      <c r="BO341" s="39"/>
      <c r="BP341" s="37"/>
      <c r="BQ341" s="37"/>
      <c r="BR341" s="37"/>
      <c r="BS341" s="31"/>
    </row>
    <row r="342" spans="8:71" s="2" customFormat="1" x14ac:dyDescent="0.2">
      <c r="H342" s="5"/>
      <c r="U342" s="37"/>
      <c r="V342" s="37"/>
      <c r="Y342" s="5"/>
      <c r="AC342" s="5"/>
      <c r="AG342" s="5"/>
      <c r="AK342" s="5"/>
      <c r="AO342" s="38"/>
      <c r="AP342" s="5"/>
      <c r="AQ342" s="5"/>
      <c r="AU342" s="4"/>
      <c r="AY342" s="4"/>
      <c r="BC342" s="39"/>
      <c r="BD342" s="37"/>
      <c r="BG342" s="4"/>
      <c r="BK342" s="4"/>
      <c r="BO342" s="39"/>
      <c r="BP342" s="37"/>
      <c r="BQ342" s="37"/>
      <c r="BR342" s="37"/>
      <c r="BS342" s="31"/>
    </row>
    <row r="343" spans="8:71" s="2" customFormat="1" x14ac:dyDescent="0.2">
      <c r="H343" s="5"/>
      <c r="U343" s="37"/>
      <c r="V343" s="37"/>
      <c r="Y343" s="5"/>
      <c r="AC343" s="5"/>
      <c r="AG343" s="5"/>
      <c r="AK343" s="5"/>
      <c r="AO343" s="38"/>
      <c r="AP343" s="5"/>
      <c r="AQ343" s="5"/>
      <c r="AU343" s="4"/>
      <c r="AY343" s="4"/>
      <c r="BC343" s="39"/>
      <c r="BD343" s="37"/>
      <c r="BG343" s="4"/>
      <c r="BK343" s="4"/>
      <c r="BO343" s="39"/>
      <c r="BP343" s="37"/>
      <c r="BQ343" s="37"/>
      <c r="BR343" s="37"/>
      <c r="BS343" s="31"/>
    </row>
    <row r="344" spans="8:71" s="2" customFormat="1" x14ac:dyDescent="0.2">
      <c r="H344" s="5"/>
      <c r="U344" s="37"/>
      <c r="V344" s="37"/>
      <c r="Y344" s="5"/>
      <c r="AC344" s="5"/>
      <c r="AG344" s="5"/>
      <c r="AK344" s="5"/>
      <c r="AO344" s="38"/>
      <c r="AP344" s="5"/>
      <c r="AQ344" s="5"/>
      <c r="AU344" s="4"/>
      <c r="AY344" s="4"/>
      <c r="BC344" s="39"/>
      <c r="BD344" s="37"/>
      <c r="BG344" s="4"/>
      <c r="BK344" s="4"/>
      <c r="BO344" s="39"/>
      <c r="BP344" s="37"/>
      <c r="BQ344" s="37"/>
      <c r="BR344" s="37"/>
      <c r="BS344" s="31"/>
    </row>
    <row r="345" spans="8:71" s="2" customFormat="1" x14ac:dyDescent="0.2">
      <c r="H345" s="5"/>
      <c r="U345" s="37"/>
      <c r="V345" s="37"/>
      <c r="Y345" s="5"/>
      <c r="AC345" s="5"/>
      <c r="AG345" s="5"/>
      <c r="AK345" s="5"/>
      <c r="AO345" s="38"/>
      <c r="AP345" s="5"/>
      <c r="AQ345" s="5"/>
      <c r="AU345" s="4"/>
      <c r="AY345" s="4"/>
      <c r="BC345" s="39"/>
      <c r="BD345" s="37"/>
      <c r="BG345" s="4"/>
      <c r="BK345" s="4"/>
      <c r="BO345" s="39"/>
      <c r="BP345" s="37"/>
      <c r="BQ345" s="37"/>
      <c r="BR345" s="37"/>
      <c r="BS345" s="31"/>
    </row>
    <row r="346" spans="8:71" s="2" customFormat="1" x14ac:dyDescent="0.2">
      <c r="H346" s="5"/>
      <c r="U346" s="37"/>
      <c r="V346" s="37"/>
      <c r="Y346" s="5"/>
      <c r="AC346" s="5"/>
      <c r="AG346" s="5"/>
      <c r="AK346" s="5"/>
      <c r="AO346" s="38"/>
      <c r="AP346" s="5"/>
      <c r="AQ346" s="5"/>
      <c r="AU346" s="4"/>
      <c r="AY346" s="4"/>
      <c r="BC346" s="39"/>
      <c r="BD346" s="37"/>
      <c r="BG346" s="4"/>
      <c r="BK346" s="4"/>
      <c r="BO346" s="39"/>
      <c r="BP346" s="37"/>
      <c r="BQ346" s="37"/>
      <c r="BR346" s="37"/>
      <c r="BS346" s="31"/>
    </row>
    <row r="347" spans="8:71" s="2" customFormat="1" x14ac:dyDescent="0.2">
      <c r="H347" s="5"/>
      <c r="U347" s="37"/>
      <c r="V347" s="37"/>
      <c r="Y347" s="5"/>
      <c r="AC347" s="5"/>
      <c r="AG347" s="5"/>
      <c r="AK347" s="5"/>
      <c r="AO347" s="38"/>
      <c r="AP347" s="5"/>
      <c r="AQ347" s="5"/>
      <c r="AU347" s="4"/>
      <c r="AY347" s="4"/>
      <c r="BC347" s="39"/>
      <c r="BD347" s="37"/>
      <c r="BG347" s="4"/>
      <c r="BK347" s="4"/>
      <c r="BO347" s="39"/>
      <c r="BP347" s="37"/>
      <c r="BQ347" s="37"/>
      <c r="BR347" s="37"/>
      <c r="BS347" s="31"/>
    </row>
    <row r="348" spans="8:71" s="2" customFormat="1" x14ac:dyDescent="0.2">
      <c r="H348" s="5"/>
      <c r="U348" s="37"/>
      <c r="V348" s="37"/>
      <c r="Y348" s="5"/>
      <c r="AC348" s="5"/>
      <c r="AG348" s="5"/>
      <c r="AK348" s="5"/>
      <c r="AO348" s="38"/>
      <c r="AP348" s="5"/>
      <c r="AQ348" s="5"/>
      <c r="AU348" s="4"/>
      <c r="AY348" s="4"/>
      <c r="BC348" s="39"/>
      <c r="BD348" s="37"/>
      <c r="BG348" s="4"/>
      <c r="BK348" s="4"/>
      <c r="BO348" s="39"/>
      <c r="BP348" s="37"/>
      <c r="BQ348" s="37"/>
      <c r="BR348" s="37"/>
      <c r="BS348" s="31"/>
    </row>
    <row r="349" spans="8:71" s="2" customFormat="1" x14ac:dyDescent="0.2">
      <c r="H349" s="5"/>
      <c r="U349" s="37"/>
      <c r="V349" s="37"/>
      <c r="Y349" s="5"/>
      <c r="AC349" s="5"/>
      <c r="AG349" s="5"/>
      <c r="AK349" s="5"/>
      <c r="AO349" s="38"/>
      <c r="AP349" s="5"/>
      <c r="AQ349" s="5"/>
      <c r="AU349" s="4"/>
      <c r="AY349" s="4"/>
      <c r="BC349" s="39"/>
      <c r="BD349" s="37"/>
      <c r="BG349" s="4"/>
      <c r="BK349" s="4"/>
      <c r="BO349" s="39"/>
      <c r="BP349" s="37"/>
      <c r="BQ349" s="37"/>
      <c r="BR349" s="37"/>
      <c r="BS349" s="31"/>
    </row>
    <row r="350" spans="8:71" s="2" customFormat="1" x14ac:dyDescent="0.2">
      <c r="H350" s="5"/>
      <c r="U350" s="37"/>
      <c r="V350" s="37"/>
      <c r="Y350" s="5"/>
      <c r="AC350" s="5"/>
      <c r="AG350" s="5"/>
      <c r="AK350" s="5"/>
      <c r="AO350" s="38"/>
      <c r="AP350" s="5"/>
      <c r="AQ350" s="5"/>
      <c r="AU350" s="4"/>
      <c r="AY350" s="4"/>
      <c r="BC350" s="39"/>
      <c r="BD350" s="37"/>
      <c r="BG350" s="4"/>
      <c r="BK350" s="4"/>
      <c r="BO350" s="39"/>
      <c r="BP350" s="37"/>
      <c r="BQ350" s="37"/>
      <c r="BR350" s="37"/>
      <c r="BS350" s="31"/>
    </row>
    <row r="351" spans="8:71" s="2" customFormat="1" x14ac:dyDescent="0.2">
      <c r="H351" s="5"/>
      <c r="U351" s="37"/>
      <c r="V351" s="37"/>
      <c r="Y351" s="5"/>
      <c r="AC351" s="5"/>
      <c r="AG351" s="5"/>
      <c r="AK351" s="5"/>
      <c r="AO351" s="38"/>
      <c r="AP351" s="5"/>
      <c r="AQ351" s="5"/>
      <c r="AU351" s="4"/>
      <c r="AY351" s="4"/>
      <c r="BC351" s="39"/>
      <c r="BD351" s="37"/>
      <c r="BG351" s="4"/>
      <c r="BK351" s="4"/>
      <c r="BO351" s="39"/>
      <c r="BP351" s="37"/>
      <c r="BQ351" s="37"/>
      <c r="BR351" s="37"/>
      <c r="BS351" s="31"/>
    </row>
    <row r="352" spans="8:71" s="2" customFormat="1" x14ac:dyDescent="0.2">
      <c r="H352" s="5"/>
      <c r="U352" s="37"/>
      <c r="V352" s="37"/>
      <c r="Y352" s="5"/>
      <c r="AC352" s="5"/>
      <c r="AG352" s="5"/>
      <c r="AK352" s="5"/>
      <c r="AO352" s="38"/>
      <c r="AP352" s="5"/>
      <c r="AQ352" s="5"/>
      <c r="AU352" s="4"/>
      <c r="AY352" s="4"/>
      <c r="BC352" s="39"/>
      <c r="BD352" s="37"/>
      <c r="BG352" s="4"/>
      <c r="BK352" s="4"/>
      <c r="BO352" s="39"/>
      <c r="BP352" s="37"/>
      <c r="BQ352" s="37"/>
      <c r="BR352" s="37"/>
      <c r="BS352" s="31"/>
    </row>
    <row r="353" spans="8:71" s="2" customFormat="1" x14ac:dyDescent="0.2">
      <c r="H353" s="5"/>
      <c r="U353" s="37"/>
      <c r="V353" s="37"/>
      <c r="Y353" s="5"/>
      <c r="AC353" s="5"/>
      <c r="AG353" s="5"/>
      <c r="AK353" s="5"/>
      <c r="AO353" s="38"/>
      <c r="AP353" s="5"/>
      <c r="AQ353" s="5"/>
      <c r="AU353" s="4"/>
      <c r="AY353" s="4"/>
      <c r="BC353" s="39"/>
      <c r="BD353" s="37"/>
      <c r="BG353" s="4"/>
      <c r="BK353" s="4"/>
      <c r="BO353" s="39"/>
      <c r="BP353" s="37"/>
      <c r="BQ353" s="37"/>
      <c r="BR353" s="37"/>
      <c r="BS353" s="31"/>
    </row>
    <row r="354" spans="8:71" s="2" customFormat="1" x14ac:dyDescent="0.2">
      <c r="H354" s="5"/>
      <c r="U354" s="37"/>
      <c r="V354" s="37"/>
      <c r="Y354" s="5"/>
      <c r="AC354" s="5"/>
      <c r="AG354" s="5"/>
      <c r="AK354" s="5"/>
      <c r="AO354" s="38"/>
      <c r="AP354" s="5"/>
      <c r="AQ354" s="5"/>
      <c r="AU354" s="4"/>
      <c r="AY354" s="4"/>
      <c r="BC354" s="39"/>
      <c r="BD354" s="37"/>
      <c r="BG354" s="4"/>
      <c r="BK354" s="4"/>
      <c r="BO354" s="39"/>
      <c r="BP354" s="37"/>
      <c r="BQ354" s="37"/>
      <c r="BR354" s="37"/>
      <c r="BS354" s="31"/>
    </row>
    <row r="355" spans="8:71" s="2" customFormat="1" x14ac:dyDescent="0.2">
      <c r="H355" s="5"/>
      <c r="U355" s="37"/>
      <c r="V355" s="37"/>
      <c r="Y355" s="5"/>
      <c r="AC355" s="5"/>
      <c r="AG355" s="5"/>
      <c r="AK355" s="5"/>
      <c r="AO355" s="38"/>
      <c r="AP355" s="5"/>
      <c r="AQ355" s="5"/>
      <c r="AU355" s="4"/>
      <c r="AY355" s="4"/>
      <c r="BC355" s="39"/>
      <c r="BD355" s="37"/>
      <c r="BG355" s="4"/>
      <c r="BK355" s="4"/>
      <c r="BO355" s="39"/>
      <c r="BP355" s="37"/>
      <c r="BQ355" s="37"/>
      <c r="BR355" s="37"/>
      <c r="BS355" s="31"/>
    </row>
    <row r="356" spans="8:71" s="2" customFormat="1" x14ac:dyDescent="0.2">
      <c r="H356" s="5"/>
      <c r="U356" s="37"/>
      <c r="V356" s="37"/>
      <c r="Y356" s="5"/>
      <c r="AC356" s="5"/>
      <c r="AG356" s="5"/>
      <c r="AK356" s="5"/>
      <c r="AO356" s="38"/>
      <c r="AP356" s="5"/>
      <c r="AQ356" s="5"/>
      <c r="AU356" s="4"/>
      <c r="AY356" s="4"/>
      <c r="BC356" s="39"/>
      <c r="BD356" s="37"/>
      <c r="BG356" s="4"/>
      <c r="BK356" s="4"/>
      <c r="BO356" s="39"/>
      <c r="BP356" s="37"/>
      <c r="BQ356" s="37"/>
      <c r="BR356" s="37"/>
      <c r="BS356" s="31"/>
    </row>
    <row r="357" spans="8:71" s="2" customFormat="1" x14ac:dyDescent="0.2">
      <c r="H357" s="5"/>
      <c r="U357" s="37"/>
      <c r="V357" s="37"/>
      <c r="Y357" s="5"/>
      <c r="AC357" s="5"/>
      <c r="AG357" s="5"/>
      <c r="AK357" s="5"/>
      <c r="AO357" s="38"/>
      <c r="AP357" s="5"/>
      <c r="AQ357" s="5"/>
      <c r="AU357" s="4"/>
      <c r="AY357" s="4"/>
      <c r="BC357" s="39"/>
      <c r="BD357" s="37"/>
      <c r="BG357" s="4"/>
      <c r="BK357" s="4"/>
      <c r="BO357" s="39"/>
      <c r="BP357" s="37"/>
      <c r="BQ357" s="37"/>
      <c r="BR357" s="37"/>
      <c r="BS357" s="31"/>
    </row>
    <row r="358" spans="8:71" s="2" customFormat="1" x14ac:dyDescent="0.2">
      <c r="H358" s="5"/>
      <c r="U358" s="37"/>
      <c r="V358" s="37"/>
      <c r="Y358" s="5"/>
      <c r="AC358" s="5"/>
      <c r="AG358" s="5"/>
      <c r="AK358" s="5"/>
      <c r="AO358" s="38"/>
      <c r="AP358" s="5"/>
      <c r="AQ358" s="5"/>
      <c r="AU358" s="4"/>
      <c r="AY358" s="4"/>
      <c r="BC358" s="39"/>
      <c r="BD358" s="37"/>
      <c r="BG358" s="4"/>
      <c r="BK358" s="4"/>
      <c r="BO358" s="39"/>
      <c r="BP358" s="37"/>
      <c r="BQ358" s="37"/>
      <c r="BR358" s="37"/>
      <c r="BS358" s="31"/>
    </row>
    <row r="359" spans="8:71" s="2" customFormat="1" x14ac:dyDescent="0.2">
      <c r="H359" s="5"/>
      <c r="U359" s="37"/>
      <c r="V359" s="37"/>
      <c r="Y359" s="5"/>
      <c r="AC359" s="5"/>
      <c r="AG359" s="5"/>
      <c r="AK359" s="5"/>
      <c r="AO359" s="38"/>
      <c r="AP359" s="5"/>
      <c r="AQ359" s="5"/>
      <c r="AU359" s="4"/>
      <c r="AY359" s="4"/>
      <c r="BC359" s="39"/>
      <c r="BD359" s="37"/>
      <c r="BG359" s="4"/>
      <c r="BK359" s="4"/>
      <c r="BO359" s="39"/>
      <c r="BP359" s="37"/>
      <c r="BQ359" s="37"/>
      <c r="BR359" s="37"/>
      <c r="BS359" s="31"/>
    </row>
    <row r="360" spans="8:71" s="2" customFormat="1" x14ac:dyDescent="0.2">
      <c r="H360" s="5"/>
      <c r="U360" s="37"/>
      <c r="V360" s="37"/>
      <c r="Y360" s="5"/>
      <c r="AC360" s="5"/>
      <c r="AG360" s="5"/>
      <c r="AK360" s="5"/>
      <c r="AO360" s="38"/>
      <c r="AP360" s="5"/>
      <c r="AQ360" s="5"/>
      <c r="AU360" s="4"/>
      <c r="AY360" s="4"/>
      <c r="BC360" s="39"/>
      <c r="BD360" s="37"/>
      <c r="BG360" s="4"/>
      <c r="BK360" s="4"/>
      <c r="BO360" s="39"/>
      <c r="BP360" s="37"/>
      <c r="BQ360" s="37"/>
      <c r="BR360" s="37"/>
      <c r="BS360" s="31"/>
    </row>
    <row r="361" spans="8:71" s="2" customFormat="1" x14ac:dyDescent="0.2">
      <c r="H361" s="5"/>
      <c r="U361" s="37"/>
      <c r="V361" s="37"/>
      <c r="Y361" s="5"/>
      <c r="AC361" s="5"/>
      <c r="AG361" s="5"/>
      <c r="AK361" s="5"/>
      <c r="AO361" s="38"/>
      <c r="AP361" s="5"/>
      <c r="AQ361" s="5"/>
      <c r="AU361" s="4"/>
      <c r="AY361" s="4"/>
      <c r="BC361" s="39"/>
      <c r="BD361" s="37"/>
      <c r="BG361" s="4"/>
      <c r="BK361" s="4"/>
      <c r="BO361" s="39"/>
      <c r="BP361" s="37"/>
      <c r="BQ361" s="37"/>
      <c r="BR361" s="37"/>
      <c r="BS361" s="31"/>
    </row>
    <row r="362" spans="8:71" s="2" customFormat="1" x14ac:dyDescent="0.2">
      <c r="H362" s="5"/>
      <c r="U362" s="37"/>
      <c r="V362" s="37"/>
      <c r="Y362" s="5"/>
      <c r="AC362" s="5"/>
      <c r="AG362" s="5"/>
      <c r="AK362" s="5"/>
      <c r="AO362" s="38"/>
      <c r="AP362" s="5"/>
      <c r="AQ362" s="5"/>
      <c r="AU362" s="4"/>
      <c r="AY362" s="4"/>
      <c r="BC362" s="39"/>
      <c r="BD362" s="37"/>
      <c r="BG362" s="4"/>
      <c r="BK362" s="4"/>
      <c r="BO362" s="39"/>
      <c r="BP362" s="37"/>
      <c r="BQ362" s="37"/>
      <c r="BR362" s="37"/>
      <c r="BS362" s="31"/>
    </row>
    <row r="363" spans="8:71" s="2" customFormat="1" x14ac:dyDescent="0.2">
      <c r="H363" s="5"/>
      <c r="U363" s="37"/>
      <c r="V363" s="37"/>
      <c r="Y363" s="5"/>
      <c r="AC363" s="5"/>
      <c r="AG363" s="5"/>
      <c r="AK363" s="5"/>
      <c r="AO363" s="38"/>
      <c r="AP363" s="5"/>
      <c r="AQ363" s="5"/>
      <c r="AU363" s="4"/>
      <c r="AY363" s="4"/>
      <c r="BC363" s="39"/>
      <c r="BD363" s="37"/>
      <c r="BG363" s="4"/>
      <c r="BK363" s="4"/>
      <c r="BO363" s="39"/>
      <c r="BP363" s="37"/>
      <c r="BQ363" s="37"/>
      <c r="BR363" s="37"/>
      <c r="BS363" s="31"/>
    </row>
    <row r="364" spans="8:71" s="2" customFormat="1" x14ac:dyDescent="0.2">
      <c r="H364" s="5"/>
      <c r="U364" s="37"/>
      <c r="V364" s="37"/>
      <c r="Y364" s="5"/>
      <c r="AC364" s="5"/>
      <c r="AG364" s="5"/>
      <c r="AK364" s="5"/>
      <c r="AO364" s="38"/>
      <c r="AP364" s="5"/>
      <c r="AQ364" s="5"/>
      <c r="AU364" s="4"/>
      <c r="AY364" s="4"/>
      <c r="BC364" s="39"/>
      <c r="BD364" s="37"/>
      <c r="BG364" s="4"/>
      <c r="BK364" s="4"/>
      <c r="BO364" s="39"/>
      <c r="BP364" s="37"/>
      <c r="BQ364" s="37"/>
      <c r="BR364" s="37"/>
      <c r="BS364" s="31"/>
    </row>
    <row r="365" spans="8:71" s="2" customFormat="1" x14ac:dyDescent="0.2">
      <c r="H365" s="5"/>
      <c r="U365" s="37"/>
      <c r="V365" s="37"/>
      <c r="Y365" s="5"/>
      <c r="AC365" s="5"/>
      <c r="AG365" s="5"/>
      <c r="AK365" s="5"/>
      <c r="AO365" s="38"/>
      <c r="AP365" s="5"/>
      <c r="AQ365" s="5"/>
      <c r="AU365" s="4"/>
      <c r="AY365" s="4"/>
      <c r="BC365" s="39"/>
      <c r="BD365" s="37"/>
      <c r="BG365" s="4"/>
      <c r="BK365" s="4"/>
      <c r="BO365" s="39"/>
      <c r="BP365" s="37"/>
      <c r="BQ365" s="37"/>
      <c r="BR365" s="37"/>
      <c r="BS365" s="31"/>
    </row>
    <row r="366" spans="8:71" s="2" customFormat="1" x14ac:dyDescent="0.2">
      <c r="H366" s="5"/>
      <c r="U366" s="37"/>
      <c r="V366" s="37"/>
      <c r="Y366" s="5"/>
      <c r="AC366" s="5"/>
      <c r="AG366" s="5"/>
      <c r="AK366" s="5"/>
      <c r="AO366" s="38"/>
      <c r="AP366" s="5"/>
      <c r="AQ366" s="5"/>
      <c r="AU366" s="4"/>
      <c r="AY366" s="4"/>
      <c r="BC366" s="39"/>
      <c r="BD366" s="37"/>
      <c r="BG366" s="4"/>
      <c r="BK366" s="4"/>
      <c r="BO366" s="39"/>
      <c r="BP366" s="37"/>
      <c r="BQ366" s="37"/>
      <c r="BR366" s="37"/>
      <c r="BS366" s="31"/>
    </row>
    <row r="367" spans="8:71" s="2" customFormat="1" x14ac:dyDescent="0.2">
      <c r="H367" s="5"/>
      <c r="U367" s="37"/>
      <c r="V367" s="37"/>
      <c r="Y367" s="5"/>
      <c r="AC367" s="5"/>
      <c r="AG367" s="5"/>
      <c r="AK367" s="5"/>
      <c r="AO367" s="38"/>
      <c r="AP367" s="5"/>
      <c r="AQ367" s="5"/>
      <c r="AU367" s="4"/>
      <c r="AY367" s="4"/>
      <c r="BC367" s="39"/>
      <c r="BD367" s="37"/>
      <c r="BG367" s="4"/>
      <c r="BK367" s="4"/>
      <c r="BO367" s="39"/>
      <c r="BP367" s="37"/>
      <c r="BQ367" s="37"/>
      <c r="BR367" s="37"/>
      <c r="BS367" s="31"/>
    </row>
    <row r="368" spans="8:71" s="2" customFormat="1" x14ac:dyDescent="0.2">
      <c r="H368" s="5"/>
      <c r="U368" s="37"/>
      <c r="V368" s="37"/>
      <c r="Y368" s="5"/>
      <c r="AC368" s="5"/>
      <c r="AG368" s="5"/>
      <c r="AK368" s="5"/>
      <c r="AO368" s="38"/>
      <c r="AP368" s="5"/>
      <c r="AQ368" s="5"/>
      <c r="AU368" s="4"/>
      <c r="AY368" s="4"/>
      <c r="BC368" s="39"/>
      <c r="BD368" s="37"/>
      <c r="BG368" s="4"/>
      <c r="BK368" s="4"/>
      <c r="BO368" s="39"/>
      <c r="BP368" s="37"/>
      <c r="BQ368" s="37"/>
      <c r="BR368" s="37"/>
      <c r="BS368" s="31"/>
    </row>
    <row r="369" spans="8:71" s="2" customFormat="1" x14ac:dyDescent="0.2">
      <c r="H369" s="5"/>
      <c r="U369" s="37"/>
      <c r="V369" s="37"/>
      <c r="Y369" s="5"/>
      <c r="AC369" s="5"/>
      <c r="AG369" s="5"/>
      <c r="AK369" s="5"/>
      <c r="AO369" s="38"/>
      <c r="AP369" s="5"/>
      <c r="AQ369" s="5"/>
      <c r="AU369" s="4"/>
      <c r="AY369" s="4"/>
      <c r="BC369" s="39"/>
      <c r="BD369" s="37"/>
      <c r="BG369" s="4"/>
      <c r="BK369" s="4"/>
      <c r="BO369" s="39"/>
      <c r="BP369" s="37"/>
      <c r="BQ369" s="37"/>
      <c r="BR369" s="37"/>
      <c r="BS369" s="31"/>
    </row>
    <row r="370" spans="8:71" s="2" customFormat="1" x14ac:dyDescent="0.2">
      <c r="H370" s="5"/>
      <c r="U370" s="37"/>
      <c r="V370" s="37"/>
      <c r="Y370" s="5"/>
      <c r="AC370" s="5"/>
      <c r="AG370" s="5"/>
      <c r="AK370" s="5"/>
      <c r="AO370" s="38"/>
      <c r="AP370" s="5"/>
      <c r="AQ370" s="5"/>
      <c r="AU370" s="4"/>
      <c r="AY370" s="4"/>
      <c r="BC370" s="39"/>
      <c r="BD370" s="37"/>
      <c r="BG370" s="4"/>
      <c r="BK370" s="4"/>
      <c r="BO370" s="39"/>
      <c r="BP370" s="37"/>
      <c r="BQ370" s="37"/>
      <c r="BR370" s="37"/>
      <c r="BS370" s="31"/>
    </row>
    <row r="371" spans="8:71" s="2" customFormat="1" x14ac:dyDescent="0.2">
      <c r="H371" s="5"/>
      <c r="U371" s="37"/>
      <c r="V371" s="37"/>
      <c r="Y371" s="5"/>
      <c r="AC371" s="5"/>
      <c r="AG371" s="5"/>
      <c r="AK371" s="5"/>
      <c r="AO371" s="38"/>
      <c r="AP371" s="5"/>
      <c r="AQ371" s="5"/>
      <c r="AU371" s="4"/>
      <c r="AY371" s="4"/>
      <c r="BC371" s="39"/>
      <c r="BD371" s="37"/>
      <c r="BG371" s="4"/>
      <c r="BK371" s="4"/>
      <c r="BO371" s="39"/>
      <c r="BP371" s="37"/>
      <c r="BQ371" s="37"/>
      <c r="BR371" s="37"/>
      <c r="BS371" s="31"/>
    </row>
    <row r="372" spans="8:71" s="2" customFormat="1" x14ac:dyDescent="0.2">
      <c r="H372" s="5"/>
      <c r="U372" s="37"/>
      <c r="V372" s="37"/>
      <c r="Y372" s="5"/>
      <c r="AC372" s="5"/>
      <c r="AG372" s="5"/>
      <c r="AK372" s="5"/>
      <c r="AO372" s="38"/>
      <c r="AP372" s="5"/>
      <c r="AQ372" s="5"/>
      <c r="AU372" s="4"/>
      <c r="AY372" s="4"/>
      <c r="BC372" s="39"/>
      <c r="BD372" s="37"/>
      <c r="BG372" s="4"/>
      <c r="BK372" s="4"/>
      <c r="BO372" s="39"/>
      <c r="BP372" s="37"/>
      <c r="BQ372" s="37"/>
      <c r="BR372" s="37"/>
      <c r="BS372" s="31"/>
    </row>
    <row r="373" spans="8:71" s="2" customFormat="1" x14ac:dyDescent="0.2">
      <c r="H373" s="5"/>
      <c r="U373" s="37"/>
      <c r="V373" s="37"/>
      <c r="Y373" s="5"/>
      <c r="AC373" s="5"/>
      <c r="AG373" s="5"/>
      <c r="AK373" s="5"/>
      <c r="AO373" s="38"/>
      <c r="AP373" s="5"/>
      <c r="AQ373" s="5"/>
      <c r="AU373" s="4"/>
      <c r="AY373" s="4"/>
      <c r="BC373" s="39"/>
      <c r="BD373" s="37"/>
      <c r="BG373" s="4"/>
      <c r="BK373" s="4"/>
      <c r="BO373" s="39"/>
      <c r="BP373" s="37"/>
      <c r="BQ373" s="37"/>
      <c r="BR373" s="37"/>
      <c r="BS373" s="31"/>
    </row>
    <row r="374" spans="8:71" s="2" customFormat="1" x14ac:dyDescent="0.2">
      <c r="H374" s="5"/>
      <c r="U374" s="37"/>
      <c r="V374" s="37"/>
      <c r="Y374" s="5"/>
      <c r="AC374" s="5"/>
      <c r="AG374" s="5"/>
      <c r="AK374" s="5"/>
      <c r="AO374" s="38"/>
      <c r="AP374" s="5"/>
      <c r="AQ374" s="5"/>
      <c r="AU374" s="4"/>
      <c r="AY374" s="4"/>
      <c r="BC374" s="39"/>
      <c r="BD374" s="37"/>
      <c r="BG374" s="4"/>
      <c r="BK374" s="4"/>
      <c r="BO374" s="39"/>
      <c r="BP374" s="37"/>
      <c r="BQ374" s="37"/>
      <c r="BR374" s="37"/>
      <c r="BS374" s="31"/>
    </row>
    <row r="375" spans="8:71" s="2" customFormat="1" x14ac:dyDescent="0.2">
      <c r="H375" s="5"/>
      <c r="U375" s="37"/>
      <c r="V375" s="37"/>
      <c r="Y375" s="5"/>
      <c r="AC375" s="5"/>
      <c r="AG375" s="5"/>
      <c r="AK375" s="5"/>
      <c r="AO375" s="38"/>
      <c r="AP375" s="5"/>
      <c r="AQ375" s="5"/>
      <c r="AU375" s="4"/>
      <c r="AY375" s="4"/>
      <c r="BC375" s="39"/>
      <c r="BD375" s="37"/>
      <c r="BG375" s="4"/>
      <c r="BK375" s="4"/>
      <c r="BO375" s="39"/>
      <c r="BP375" s="37"/>
      <c r="BQ375" s="37"/>
      <c r="BR375" s="37"/>
      <c r="BS375" s="31"/>
    </row>
    <row r="376" spans="8:71" s="2" customFormat="1" x14ac:dyDescent="0.2">
      <c r="H376" s="5"/>
      <c r="U376" s="37"/>
      <c r="V376" s="37"/>
      <c r="Y376" s="5"/>
      <c r="AC376" s="5"/>
      <c r="AG376" s="5"/>
      <c r="AK376" s="5"/>
      <c r="AO376" s="38"/>
      <c r="AP376" s="5"/>
      <c r="AQ376" s="5"/>
      <c r="AU376" s="4"/>
      <c r="AY376" s="4"/>
      <c r="BC376" s="39"/>
      <c r="BD376" s="37"/>
      <c r="BG376" s="4"/>
      <c r="BK376" s="4"/>
      <c r="BO376" s="39"/>
      <c r="BP376" s="37"/>
      <c r="BQ376" s="37"/>
      <c r="BR376" s="37"/>
      <c r="BS376" s="31"/>
    </row>
    <row r="377" spans="8:71" s="2" customFormat="1" x14ac:dyDescent="0.2">
      <c r="H377" s="5"/>
      <c r="U377" s="37"/>
      <c r="V377" s="37"/>
      <c r="Y377" s="5"/>
      <c r="AC377" s="5"/>
      <c r="AG377" s="5"/>
      <c r="AK377" s="5"/>
      <c r="AO377" s="38"/>
      <c r="AP377" s="5"/>
      <c r="AQ377" s="5"/>
      <c r="AU377" s="4"/>
      <c r="AY377" s="4"/>
      <c r="BC377" s="39"/>
      <c r="BD377" s="37"/>
      <c r="BG377" s="4"/>
      <c r="BK377" s="4"/>
      <c r="BO377" s="39"/>
      <c r="BP377" s="37"/>
      <c r="BQ377" s="37"/>
      <c r="BR377" s="37"/>
      <c r="BS377" s="31"/>
    </row>
    <row r="378" spans="8:71" s="2" customFormat="1" x14ac:dyDescent="0.2">
      <c r="H378" s="5"/>
      <c r="U378" s="37"/>
      <c r="V378" s="37"/>
      <c r="Y378" s="5"/>
      <c r="AC378" s="5"/>
      <c r="AG378" s="5"/>
      <c r="AK378" s="5"/>
      <c r="AO378" s="38"/>
      <c r="AP378" s="5"/>
      <c r="AQ378" s="5"/>
      <c r="AU378" s="4"/>
      <c r="AY378" s="4"/>
      <c r="BC378" s="39"/>
      <c r="BD378" s="37"/>
      <c r="BG378" s="4"/>
      <c r="BK378" s="4"/>
      <c r="BO378" s="39"/>
      <c r="BP378" s="37"/>
      <c r="BQ378" s="37"/>
      <c r="BR378" s="37"/>
      <c r="BS378" s="31"/>
    </row>
    <row r="379" spans="8:71" s="2" customFormat="1" x14ac:dyDescent="0.2">
      <c r="H379" s="5"/>
      <c r="U379" s="37"/>
      <c r="V379" s="37"/>
      <c r="Y379" s="5"/>
      <c r="AC379" s="5"/>
      <c r="AG379" s="5"/>
      <c r="AK379" s="5"/>
      <c r="AO379" s="38"/>
      <c r="AP379" s="5"/>
      <c r="AQ379" s="5"/>
      <c r="AU379" s="4"/>
      <c r="AY379" s="4"/>
      <c r="BC379" s="39"/>
      <c r="BD379" s="37"/>
      <c r="BG379" s="4"/>
      <c r="BK379" s="4"/>
      <c r="BO379" s="39"/>
      <c r="BP379" s="37"/>
      <c r="BQ379" s="37"/>
      <c r="BR379" s="37"/>
      <c r="BS379" s="31"/>
    </row>
    <row r="380" spans="8:71" s="2" customFormat="1" x14ac:dyDescent="0.2">
      <c r="H380" s="5"/>
      <c r="U380" s="37"/>
      <c r="V380" s="37"/>
      <c r="Y380" s="5"/>
      <c r="AC380" s="5"/>
      <c r="AG380" s="5"/>
      <c r="AK380" s="5"/>
      <c r="AO380" s="38"/>
      <c r="AP380" s="5"/>
      <c r="AQ380" s="5"/>
      <c r="AU380" s="4"/>
      <c r="AY380" s="4"/>
      <c r="BC380" s="39"/>
      <c r="BD380" s="37"/>
      <c r="BG380" s="4"/>
      <c r="BK380" s="4"/>
      <c r="BO380" s="39"/>
      <c r="BP380" s="37"/>
      <c r="BQ380" s="37"/>
      <c r="BR380" s="37"/>
      <c r="BS380" s="31"/>
    </row>
    <row r="381" spans="8:71" s="2" customFormat="1" x14ac:dyDescent="0.2">
      <c r="H381" s="5"/>
      <c r="U381" s="37"/>
      <c r="V381" s="37"/>
      <c r="Y381" s="5"/>
      <c r="AC381" s="5"/>
      <c r="AG381" s="5"/>
      <c r="AK381" s="5"/>
      <c r="AO381" s="38"/>
      <c r="AP381" s="5"/>
      <c r="AQ381" s="5"/>
      <c r="AU381" s="4"/>
      <c r="AY381" s="4"/>
      <c r="BC381" s="39"/>
      <c r="BD381" s="37"/>
      <c r="BG381" s="4"/>
      <c r="BK381" s="4"/>
      <c r="BO381" s="39"/>
      <c r="BP381" s="37"/>
      <c r="BQ381" s="37"/>
      <c r="BR381" s="37"/>
      <c r="BS381" s="31"/>
    </row>
    <row r="382" spans="8:71" s="2" customFormat="1" x14ac:dyDescent="0.2">
      <c r="H382" s="5"/>
      <c r="U382" s="37"/>
      <c r="V382" s="37"/>
      <c r="Y382" s="5"/>
      <c r="AC382" s="5"/>
      <c r="AG382" s="5"/>
      <c r="AK382" s="5"/>
      <c r="AO382" s="38"/>
      <c r="AP382" s="5"/>
      <c r="AQ382" s="5"/>
      <c r="AU382" s="4"/>
      <c r="AY382" s="4"/>
      <c r="BC382" s="39"/>
      <c r="BD382" s="37"/>
      <c r="BG382" s="4"/>
      <c r="BK382" s="4"/>
      <c r="BO382" s="39"/>
      <c r="BP382" s="37"/>
      <c r="BQ382" s="37"/>
      <c r="BR382" s="37"/>
      <c r="BS382" s="31"/>
    </row>
    <row r="383" spans="8:71" s="2" customFormat="1" x14ac:dyDescent="0.2">
      <c r="H383" s="5"/>
      <c r="U383" s="37"/>
      <c r="V383" s="37"/>
      <c r="Y383" s="5"/>
      <c r="AC383" s="5"/>
      <c r="AG383" s="5"/>
      <c r="AK383" s="5"/>
      <c r="AO383" s="38"/>
      <c r="AP383" s="5"/>
      <c r="AQ383" s="5"/>
      <c r="AU383" s="4"/>
      <c r="AY383" s="4"/>
      <c r="BC383" s="39"/>
      <c r="BD383" s="37"/>
      <c r="BG383" s="4"/>
      <c r="BK383" s="4"/>
      <c r="BO383" s="39"/>
      <c r="BP383" s="37"/>
      <c r="BQ383" s="37"/>
      <c r="BR383" s="37"/>
      <c r="BS383" s="31"/>
    </row>
    <row r="384" spans="8:71" s="2" customFormat="1" x14ac:dyDescent="0.2">
      <c r="H384" s="5"/>
      <c r="U384" s="37"/>
      <c r="V384" s="37"/>
      <c r="Y384" s="5"/>
      <c r="AC384" s="5"/>
      <c r="AG384" s="5"/>
      <c r="AK384" s="5"/>
      <c r="AO384" s="38"/>
      <c r="AP384" s="5"/>
      <c r="AQ384" s="5"/>
      <c r="AU384" s="4"/>
      <c r="AY384" s="4"/>
      <c r="BC384" s="39"/>
      <c r="BD384" s="37"/>
      <c r="BG384" s="4"/>
      <c r="BK384" s="4"/>
      <c r="BO384" s="39"/>
      <c r="BP384" s="37"/>
      <c r="BQ384" s="37"/>
      <c r="BR384" s="37"/>
      <c r="BS384" s="31"/>
    </row>
    <row r="385" spans="8:71" s="2" customFormat="1" x14ac:dyDescent="0.2">
      <c r="H385" s="5"/>
      <c r="U385" s="37"/>
      <c r="V385" s="37"/>
      <c r="Y385" s="5"/>
      <c r="AC385" s="5"/>
      <c r="AG385" s="5"/>
      <c r="AK385" s="5"/>
      <c r="AO385" s="38"/>
      <c r="AP385" s="5"/>
      <c r="AQ385" s="5"/>
      <c r="AU385" s="4"/>
      <c r="AY385" s="4"/>
      <c r="BC385" s="39"/>
      <c r="BD385" s="37"/>
      <c r="BG385" s="4"/>
      <c r="BK385" s="4"/>
      <c r="BO385" s="39"/>
      <c r="BP385" s="37"/>
      <c r="BQ385" s="37"/>
      <c r="BR385" s="37"/>
      <c r="BS385" s="31"/>
    </row>
    <row r="386" spans="8:71" s="2" customFormat="1" x14ac:dyDescent="0.2">
      <c r="H386" s="5"/>
      <c r="U386" s="37"/>
      <c r="V386" s="37"/>
      <c r="Y386" s="5"/>
      <c r="AC386" s="5"/>
      <c r="AG386" s="5"/>
      <c r="AK386" s="5"/>
      <c r="AO386" s="38"/>
      <c r="AP386" s="5"/>
      <c r="AQ386" s="5"/>
      <c r="AU386" s="4"/>
      <c r="AY386" s="4"/>
      <c r="BC386" s="39"/>
      <c r="BD386" s="37"/>
      <c r="BG386" s="4"/>
      <c r="BK386" s="4"/>
      <c r="BO386" s="39"/>
      <c r="BP386" s="37"/>
      <c r="BQ386" s="37"/>
      <c r="BR386" s="37"/>
      <c r="BS386" s="31"/>
    </row>
    <row r="387" spans="8:71" s="2" customFormat="1" x14ac:dyDescent="0.2">
      <c r="H387" s="5"/>
      <c r="U387" s="37"/>
      <c r="V387" s="37"/>
      <c r="Y387" s="5"/>
      <c r="AC387" s="5"/>
      <c r="AG387" s="5"/>
      <c r="AK387" s="5"/>
      <c r="AO387" s="38"/>
      <c r="AP387" s="5"/>
      <c r="AQ387" s="5"/>
      <c r="AU387" s="4"/>
      <c r="AY387" s="4"/>
      <c r="BC387" s="39"/>
      <c r="BD387" s="37"/>
      <c r="BG387" s="4"/>
      <c r="BK387" s="4"/>
      <c r="BO387" s="39"/>
      <c r="BP387" s="37"/>
      <c r="BQ387" s="37"/>
      <c r="BR387" s="37"/>
      <c r="BS387" s="31"/>
    </row>
    <row r="388" spans="8:71" s="2" customFormat="1" x14ac:dyDescent="0.2">
      <c r="H388" s="5"/>
      <c r="U388" s="37"/>
      <c r="V388" s="37"/>
      <c r="Y388" s="5"/>
      <c r="AC388" s="5"/>
      <c r="AG388" s="5"/>
      <c r="AK388" s="5"/>
      <c r="AO388" s="38"/>
      <c r="AP388" s="5"/>
      <c r="AQ388" s="5"/>
      <c r="AU388" s="4"/>
      <c r="AY388" s="4"/>
      <c r="BC388" s="39"/>
      <c r="BD388" s="37"/>
      <c r="BG388" s="4"/>
      <c r="BK388" s="4"/>
      <c r="BO388" s="39"/>
      <c r="BP388" s="37"/>
      <c r="BQ388" s="37"/>
      <c r="BR388" s="37"/>
      <c r="BS388" s="31"/>
    </row>
    <row r="389" spans="8:71" s="2" customFormat="1" x14ac:dyDescent="0.2">
      <c r="H389" s="5"/>
      <c r="U389" s="37"/>
      <c r="V389" s="37"/>
      <c r="Y389" s="5"/>
      <c r="AC389" s="5"/>
      <c r="AG389" s="5"/>
      <c r="AK389" s="5"/>
      <c r="AO389" s="38"/>
      <c r="AP389" s="5"/>
      <c r="AQ389" s="5"/>
      <c r="AU389" s="4"/>
      <c r="AY389" s="4"/>
      <c r="BC389" s="39"/>
      <c r="BD389" s="37"/>
      <c r="BG389" s="4"/>
      <c r="BK389" s="4"/>
      <c r="BO389" s="39"/>
      <c r="BP389" s="37"/>
      <c r="BQ389" s="37"/>
      <c r="BR389" s="37"/>
      <c r="BS389" s="31"/>
    </row>
    <row r="390" spans="8:71" s="2" customFormat="1" x14ac:dyDescent="0.2">
      <c r="H390" s="5"/>
      <c r="U390" s="37"/>
      <c r="V390" s="37"/>
      <c r="Y390" s="5"/>
      <c r="AC390" s="5"/>
      <c r="AG390" s="5"/>
      <c r="AK390" s="5"/>
      <c r="AO390" s="38"/>
      <c r="AP390" s="5"/>
      <c r="AQ390" s="5"/>
      <c r="AU390" s="4"/>
      <c r="AY390" s="4"/>
      <c r="BC390" s="39"/>
      <c r="BD390" s="37"/>
      <c r="BG390" s="4"/>
      <c r="BK390" s="4"/>
      <c r="BO390" s="39"/>
      <c r="BP390" s="37"/>
      <c r="BQ390" s="37"/>
      <c r="BR390" s="37"/>
      <c r="BS390" s="31"/>
    </row>
    <row r="391" spans="8:71" s="2" customFormat="1" x14ac:dyDescent="0.2">
      <c r="H391" s="5"/>
      <c r="U391" s="37"/>
      <c r="V391" s="37"/>
      <c r="Y391" s="5"/>
      <c r="AC391" s="5"/>
      <c r="AG391" s="5"/>
      <c r="AK391" s="5"/>
      <c r="AO391" s="38"/>
      <c r="AP391" s="5"/>
      <c r="AQ391" s="5"/>
      <c r="AU391" s="4"/>
      <c r="AY391" s="4"/>
      <c r="BC391" s="39"/>
      <c r="BD391" s="37"/>
      <c r="BG391" s="4"/>
      <c r="BK391" s="4"/>
      <c r="BO391" s="39"/>
      <c r="BP391" s="37"/>
      <c r="BQ391" s="37"/>
      <c r="BR391" s="37"/>
      <c r="BS391" s="31"/>
    </row>
    <row r="392" spans="8:71" s="2" customFormat="1" x14ac:dyDescent="0.2">
      <c r="H392" s="5"/>
      <c r="U392" s="37"/>
      <c r="V392" s="37"/>
      <c r="Y392" s="5"/>
      <c r="AC392" s="5"/>
      <c r="AG392" s="5"/>
      <c r="AK392" s="5"/>
      <c r="AO392" s="38"/>
      <c r="AP392" s="5"/>
      <c r="AQ392" s="5"/>
      <c r="AU392" s="4"/>
      <c r="AY392" s="4"/>
      <c r="BC392" s="39"/>
      <c r="BD392" s="37"/>
      <c r="BG392" s="4"/>
      <c r="BK392" s="4"/>
      <c r="BO392" s="39"/>
      <c r="BP392" s="37"/>
      <c r="BQ392" s="37"/>
      <c r="BR392" s="37"/>
      <c r="BS392" s="31"/>
    </row>
    <row r="393" spans="8:71" s="2" customFormat="1" x14ac:dyDescent="0.2">
      <c r="H393" s="5"/>
      <c r="U393" s="37"/>
      <c r="V393" s="37"/>
      <c r="Y393" s="5"/>
      <c r="AC393" s="5"/>
      <c r="AG393" s="5"/>
      <c r="AK393" s="5"/>
      <c r="AO393" s="38"/>
      <c r="AP393" s="5"/>
      <c r="AQ393" s="5"/>
      <c r="AU393" s="4"/>
      <c r="AY393" s="4"/>
      <c r="BC393" s="39"/>
      <c r="BD393" s="37"/>
      <c r="BG393" s="4"/>
      <c r="BK393" s="4"/>
      <c r="BO393" s="39"/>
      <c r="BP393" s="37"/>
      <c r="BQ393" s="37"/>
      <c r="BR393" s="37"/>
      <c r="BS393" s="31"/>
    </row>
    <row r="394" spans="8:71" s="2" customFormat="1" x14ac:dyDescent="0.2">
      <c r="H394" s="5"/>
      <c r="U394" s="37"/>
      <c r="V394" s="37"/>
      <c r="Y394" s="5"/>
      <c r="AC394" s="5"/>
      <c r="AG394" s="5"/>
      <c r="AK394" s="5"/>
      <c r="AO394" s="38"/>
      <c r="AP394" s="5"/>
      <c r="AQ394" s="5"/>
      <c r="AU394" s="4"/>
      <c r="AY394" s="4"/>
      <c r="BC394" s="39"/>
      <c r="BD394" s="37"/>
      <c r="BG394" s="4"/>
      <c r="BK394" s="4"/>
      <c r="BO394" s="39"/>
      <c r="BP394" s="37"/>
      <c r="BQ394" s="37"/>
      <c r="BR394" s="37"/>
      <c r="BS394" s="31"/>
    </row>
    <row r="395" spans="8:71" s="2" customFormat="1" x14ac:dyDescent="0.2">
      <c r="H395" s="5"/>
      <c r="U395" s="37"/>
      <c r="V395" s="37"/>
      <c r="Y395" s="5"/>
      <c r="AC395" s="5"/>
      <c r="AG395" s="5"/>
      <c r="AK395" s="5"/>
      <c r="AO395" s="38"/>
      <c r="AP395" s="5"/>
      <c r="AQ395" s="5"/>
      <c r="AU395" s="4"/>
      <c r="AY395" s="4"/>
      <c r="BC395" s="39"/>
      <c r="BD395" s="37"/>
      <c r="BG395" s="4"/>
      <c r="BK395" s="4"/>
      <c r="BO395" s="39"/>
      <c r="BP395" s="37"/>
      <c r="BQ395" s="37"/>
      <c r="BR395" s="37"/>
      <c r="BS395" s="31"/>
    </row>
    <row r="396" spans="8:71" s="2" customFormat="1" x14ac:dyDescent="0.2">
      <c r="H396" s="5"/>
      <c r="U396" s="37"/>
      <c r="V396" s="37"/>
      <c r="Y396" s="5"/>
      <c r="AC396" s="5"/>
      <c r="AG396" s="5"/>
      <c r="AK396" s="5"/>
      <c r="AO396" s="38"/>
      <c r="AP396" s="5"/>
      <c r="AQ396" s="5"/>
      <c r="AU396" s="4"/>
      <c r="AY396" s="4"/>
      <c r="BC396" s="39"/>
      <c r="BD396" s="37"/>
      <c r="BG396" s="4"/>
      <c r="BK396" s="4"/>
      <c r="BO396" s="39"/>
      <c r="BP396" s="37"/>
      <c r="BQ396" s="37"/>
      <c r="BR396" s="37"/>
      <c r="BS396" s="31"/>
    </row>
    <row r="397" spans="8:71" s="2" customFormat="1" x14ac:dyDescent="0.2">
      <c r="H397" s="5"/>
      <c r="U397" s="37"/>
      <c r="V397" s="37"/>
      <c r="Y397" s="5"/>
      <c r="AC397" s="5"/>
      <c r="AG397" s="5"/>
      <c r="AK397" s="5"/>
      <c r="AO397" s="38"/>
      <c r="AP397" s="5"/>
      <c r="AQ397" s="5"/>
      <c r="AU397" s="4"/>
      <c r="AY397" s="4"/>
      <c r="BC397" s="39"/>
      <c r="BD397" s="37"/>
      <c r="BG397" s="4"/>
      <c r="BK397" s="4"/>
      <c r="BO397" s="39"/>
      <c r="BP397" s="37"/>
      <c r="BQ397" s="37"/>
      <c r="BR397" s="37"/>
      <c r="BS397" s="31"/>
    </row>
    <row r="398" spans="8:71" s="2" customFormat="1" x14ac:dyDescent="0.2">
      <c r="H398" s="5"/>
      <c r="U398" s="37"/>
      <c r="V398" s="37"/>
      <c r="Y398" s="5"/>
      <c r="AC398" s="5"/>
      <c r="AG398" s="5"/>
      <c r="AK398" s="5"/>
      <c r="AO398" s="38"/>
      <c r="AP398" s="5"/>
      <c r="AQ398" s="5"/>
      <c r="AU398" s="4"/>
      <c r="AY398" s="4"/>
      <c r="BC398" s="39"/>
      <c r="BD398" s="37"/>
      <c r="BG398" s="4"/>
      <c r="BK398" s="4"/>
      <c r="BO398" s="39"/>
      <c r="BP398" s="37"/>
      <c r="BQ398" s="37"/>
      <c r="BR398" s="37"/>
      <c r="BS398" s="31"/>
    </row>
    <row r="399" spans="8:71" s="2" customFormat="1" x14ac:dyDescent="0.2">
      <c r="H399" s="5"/>
      <c r="U399" s="37"/>
      <c r="V399" s="37"/>
      <c r="Y399" s="5"/>
      <c r="AC399" s="5"/>
      <c r="AG399" s="5"/>
      <c r="AK399" s="5"/>
      <c r="AO399" s="38"/>
      <c r="AP399" s="5"/>
      <c r="AQ399" s="5"/>
      <c r="AU399" s="4"/>
      <c r="AY399" s="4"/>
      <c r="BC399" s="39"/>
      <c r="BD399" s="37"/>
      <c r="BG399" s="4"/>
      <c r="BK399" s="4"/>
      <c r="BO399" s="39"/>
      <c r="BP399" s="37"/>
      <c r="BQ399" s="37"/>
      <c r="BR399" s="37"/>
      <c r="BS399" s="31"/>
    </row>
    <row r="400" spans="8:71" s="2" customFormat="1" x14ac:dyDescent="0.2">
      <c r="H400" s="5"/>
      <c r="U400" s="37"/>
      <c r="V400" s="37"/>
      <c r="Y400" s="5"/>
      <c r="AC400" s="5"/>
      <c r="AG400" s="5"/>
      <c r="AK400" s="5"/>
      <c r="AO400" s="38"/>
      <c r="AP400" s="5"/>
      <c r="AQ400" s="5"/>
      <c r="AU400" s="4"/>
      <c r="AY400" s="4"/>
      <c r="BC400" s="39"/>
      <c r="BD400" s="37"/>
      <c r="BG400" s="4"/>
      <c r="BK400" s="4"/>
      <c r="BO400" s="39"/>
      <c r="BP400" s="37"/>
      <c r="BQ400" s="37"/>
      <c r="BR400" s="37"/>
      <c r="BS400" s="31"/>
    </row>
    <row r="401" spans="8:71" s="2" customFormat="1" x14ac:dyDescent="0.2">
      <c r="H401" s="5"/>
      <c r="U401" s="37"/>
      <c r="V401" s="37"/>
      <c r="Y401" s="5"/>
      <c r="AC401" s="5"/>
      <c r="AG401" s="5"/>
      <c r="AK401" s="5"/>
      <c r="AO401" s="38"/>
      <c r="AP401" s="5"/>
      <c r="AQ401" s="5"/>
      <c r="AU401" s="4"/>
      <c r="AY401" s="4"/>
      <c r="BC401" s="39"/>
      <c r="BD401" s="37"/>
      <c r="BG401" s="4"/>
      <c r="BK401" s="4"/>
      <c r="BO401" s="39"/>
      <c r="BP401" s="37"/>
      <c r="BQ401" s="37"/>
      <c r="BR401" s="37"/>
      <c r="BS401" s="31"/>
    </row>
    <row r="402" spans="8:71" s="2" customFormat="1" x14ac:dyDescent="0.2">
      <c r="H402" s="5"/>
      <c r="U402" s="37"/>
      <c r="V402" s="37"/>
      <c r="Y402" s="5"/>
      <c r="AC402" s="5"/>
      <c r="AG402" s="5"/>
      <c r="AK402" s="5"/>
      <c r="AO402" s="38"/>
      <c r="AP402" s="5"/>
      <c r="AQ402" s="5"/>
      <c r="AU402" s="4"/>
      <c r="AY402" s="4"/>
      <c r="BC402" s="39"/>
      <c r="BD402" s="37"/>
      <c r="BG402" s="4"/>
      <c r="BK402" s="4"/>
      <c r="BO402" s="39"/>
      <c r="BP402" s="37"/>
      <c r="BQ402" s="37"/>
      <c r="BR402" s="37"/>
      <c r="BS402" s="31"/>
    </row>
    <row r="403" spans="8:71" s="2" customFormat="1" x14ac:dyDescent="0.2">
      <c r="H403" s="5"/>
      <c r="U403" s="37"/>
      <c r="V403" s="37"/>
      <c r="Y403" s="5"/>
      <c r="AC403" s="5"/>
      <c r="AG403" s="5"/>
      <c r="AK403" s="5"/>
      <c r="AO403" s="38"/>
      <c r="AP403" s="5"/>
      <c r="AQ403" s="5"/>
      <c r="AU403" s="4"/>
      <c r="AY403" s="4"/>
      <c r="BC403" s="39"/>
      <c r="BD403" s="37"/>
      <c r="BG403" s="4"/>
      <c r="BK403" s="4"/>
      <c r="BO403" s="39"/>
      <c r="BP403" s="37"/>
      <c r="BQ403" s="37"/>
      <c r="BR403" s="37"/>
      <c r="BS403" s="31"/>
    </row>
    <row r="404" spans="8:71" s="2" customFormat="1" x14ac:dyDescent="0.2">
      <c r="H404" s="5"/>
      <c r="U404" s="37"/>
      <c r="V404" s="37"/>
      <c r="Y404" s="5"/>
      <c r="AC404" s="5"/>
      <c r="AG404" s="5"/>
      <c r="AK404" s="5"/>
      <c r="AO404" s="38"/>
      <c r="AP404" s="5"/>
      <c r="AQ404" s="5"/>
      <c r="AU404" s="4"/>
      <c r="AY404" s="4"/>
      <c r="BC404" s="39"/>
      <c r="BD404" s="37"/>
      <c r="BG404" s="4"/>
      <c r="BK404" s="4"/>
      <c r="BO404" s="39"/>
      <c r="BP404" s="37"/>
      <c r="BQ404" s="37"/>
      <c r="BR404" s="37"/>
      <c r="BS404" s="31"/>
    </row>
    <row r="405" spans="8:71" s="2" customFormat="1" x14ac:dyDescent="0.2">
      <c r="H405" s="5"/>
      <c r="U405" s="37"/>
      <c r="V405" s="37"/>
      <c r="Y405" s="5"/>
      <c r="AC405" s="5"/>
      <c r="AG405" s="5"/>
      <c r="AK405" s="5"/>
      <c r="AO405" s="38"/>
      <c r="AP405" s="5"/>
      <c r="AQ405" s="5"/>
      <c r="AU405" s="4"/>
      <c r="AY405" s="4"/>
      <c r="BC405" s="39"/>
      <c r="BD405" s="37"/>
      <c r="BG405" s="4"/>
      <c r="BK405" s="4"/>
      <c r="BO405" s="39"/>
      <c r="BP405" s="37"/>
      <c r="BQ405" s="37"/>
      <c r="BR405" s="37"/>
      <c r="BS405" s="31"/>
    </row>
    <row r="406" spans="8:71" s="2" customFormat="1" x14ac:dyDescent="0.2">
      <c r="H406" s="5"/>
      <c r="U406" s="37"/>
      <c r="V406" s="37"/>
      <c r="Y406" s="5"/>
      <c r="AC406" s="5"/>
      <c r="AG406" s="5"/>
      <c r="AK406" s="5"/>
      <c r="AO406" s="38"/>
      <c r="AP406" s="5"/>
      <c r="AQ406" s="5"/>
      <c r="AU406" s="4"/>
      <c r="AY406" s="4"/>
      <c r="BC406" s="39"/>
      <c r="BD406" s="37"/>
      <c r="BG406" s="4"/>
      <c r="BK406" s="4"/>
      <c r="BO406" s="39"/>
      <c r="BP406" s="37"/>
      <c r="BQ406" s="37"/>
      <c r="BR406" s="37"/>
      <c r="BS406" s="31"/>
    </row>
    <row r="407" spans="8:71" s="2" customFormat="1" x14ac:dyDescent="0.2">
      <c r="H407" s="5"/>
      <c r="U407" s="37"/>
      <c r="V407" s="37"/>
      <c r="Y407" s="5"/>
      <c r="AC407" s="5"/>
      <c r="AG407" s="5"/>
      <c r="AK407" s="5"/>
      <c r="AO407" s="38"/>
      <c r="AP407" s="5"/>
      <c r="AQ407" s="5"/>
      <c r="AU407" s="4"/>
      <c r="AY407" s="4"/>
      <c r="BC407" s="39"/>
      <c r="BD407" s="37"/>
      <c r="BG407" s="4"/>
      <c r="BK407" s="4"/>
      <c r="BO407" s="39"/>
      <c r="BP407" s="37"/>
      <c r="BQ407" s="37"/>
      <c r="BR407" s="37"/>
      <c r="BS407" s="31"/>
    </row>
    <row r="408" spans="8:71" s="2" customFormat="1" x14ac:dyDescent="0.2">
      <c r="H408" s="5"/>
      <c r="U408" s="37"/>
      <c r="V408" s="37"/>
      <c r="Y408" s="5"/>
      <c r="AC408" s="5"/>
      <c r="AG408" s="5"/>
      <c r="AK408" s="5"/>
      <c r="AO408" s="38"/>
      <c r="AP408" s="5"/>
      <c r="AQ408" s="5"/>
      <c r="AU408" s="4"/>
      <c r="AY408" s="4"/>
      <c r="BC408" s="39"/>
      <c r="BD408" s="37"/>
      <c r="BG408" s="4"/>
      <c r="BK408" s="4"/>
      <c r="BO408" s="39"/>
      <c r="BP408" s="37"/>
      <c r="BQ408" s="37"/>
      <c r="BR408" s="37"/>
      <c r="BS408" s="31"/>
    </row>
    <row r="409" spans="8:71" s="2" customFormat="1" x14ac:dyDescent="0.2">
      <c r="H409" s="5"/>
      <c r="U409" s="37"/>
      <c r="V409" s="37"/>
      <c r="Y409" s="5"/>
      <c r="AC409" s="5"/>
      <c r="AG409" s="5"/>
      <c r="AK409" s="5"/>
      <c r="AO409" s="38"/>
      <c r="AP409" s="5"/>
      <c r="AQ409" s="5"/>
      <c r="AU409" s="4"/>
      <c r="AY409" s="4"/>
      <c r="BC409" s="39"/>
      <c r="BD409" s="37"/>
      <c r="BG409" s="4"/>
      <c r="BK409" s="4"/>
      <c r="BO409" s="39"/>
      <c r="BP409" s="37"/>
      <c r="BQ409" s="37"/>
      <c r="BR409" s="37"/>
      <c r="BS409" s="31"/>
    </row>
    <row r="410" spans="8:71" s="2" customFormat="1" x14ac:dyDescent="0.2">
      <c r="H410" s="5"/>
      <c r="U410" s="37"/>
      <c r="V410" s="37"/>
      <c r="Y410" s="5"/>
      <c r="AC410" s="5"/>
      <c r="AG410" s="5"/>
      <c r="AK410" s="5"/>
      <c r="AO410" s="38"/>
      <c r="AP410" s="5"/>
      <c r="AQ410" s="5"/>
      <c r="AU410" s="4"/>
      <c r="AY410" s="4"/>
      <c r="BC410" s="39"/>
      <c r="BD410" s="37"/>
      <c r="BG410" s="4"/>
      <c r="BK410" s="4"/>
      <c r="BO410" s="39"/>
      <c r="BP410" s="37"/>
      <c r="BQ410" s="37"/>
      <c r="BR410" s="37"/>
      <c r="BS410" s="31"/>
    </row>
    <row r="411" spans="8:71" s="2" customFormat="1" x14ac:dyDescent="0.2">
      <c r="H411" s="5"/>
      <c r="U411" s="37"/>
      <c r="V411" s="37"/>
      <c r="Y411" s="5"/>
      <c r="AC411" s="5"/>
      <c r="AG411" s="5"/>
      <c r="AK411" s="5"/>
      <c r="AO411" s="38"/>
      <c r="AP411" s="5"/>
      <c r="AQ411" s="5"/>
      <c r="AU411" s="4"/>
      <c r="AY411" s="4"/>
      <c r="BC411" s="39"/>
      <c r="BD411" s="37"/>
      <c r="BG411" s="4"/>
      <c r="BK411" s="4"/>
      <c r="BO411" s="39"/>
      <c r="BP411" s="37"/>
      <c r="BQ411" s="37"/>
      <c r="BR411" s="37"/>
      <c r="BS411" s="31"/>
    </row>
    <row r="412" spans="8:71" s="2" customFormat="1" x14ac:dyDescent="0.2">
      <c r="H412" s="5"/>
      <c r="U412" s="37"/>
      <c r="V412" s="37"/>
      <c r="Y412" s="5"/>
      <c r="AC412" s="5"/>
      <c r="AG412" s="5"/>
      <c r="AK412" s="5"/>
      <c r="AO412" s="38"/>
      <c r="AP412" s="5"/>
      <c r="AQ412" s="5"/>
      <c r="AU412" s="4"/>
      <c r="AY412" s="4"/>
      <c r="BC412" s="39"/>
      <c r="BD412" s="37"/>
      <c r="BG412" s="4"/>
      <c r="BK412" s="4"/>
      <c r="BO412" s="39"/>
      <c r="BP412" s="37"/>
      <c r="BQ412" s="37"/>
      <c r="BR412" s="37"/>
      <c r="BS412" s="31"/>
    </row>
    <row r="413" spans="8:71" s="2" customFormat="1" x14ac:dyDescent="0.2">
      <c r="H413" s="5"/>
      <c r="U413" s="37"/>
      <c r="V413" s="37"/>
      <c r="Y413" s="5"/>
      <c r="AC413" s="5"/>
      <c r="AG413" s="5"/>
      <c r="AK413" s="5"/>
      <c r="AO413" s="38"/>
      <c r="AP413" s="5"/>
      <c r="AQ413" s="5"/>
      <c r="AU413" s="4"/>
      <c r="AY413" s="4"/>
      <c r="BC413" s="39"/>
      <c r="BD413" s="37"/>
      <c r="BG413" s="4"/>
      <c r="BK413" s="4"/>
      <c r="BO413" s="39"/>
      <c r="BP413" s="37"/>
      <c r="BQ413" s="37"/>
      <c r="BR413" s="37"/>
      <c r="BS413" s="31"/>
    </row>
    <row r="414" spans="8:71" s="2" customFormat="1" x14ac:dyDescent="0.2">
      <c r="H414" s="5"/>
      <c r="U414" s="37"/>
      <c r="V414" s="37"/>
      <c r="Y414" s="5"/>
      <c r="AC414" s="5"/>
      <c r="AG414" s="5"/>
      <c r="AK414" s="5"/>
      <c r="AO414" s="38"/>
      <c r="AP414" s="5"/>
      <c r="AQ414" s="5"/>
      <c r="AU414" s="4"/>
      <c r="AY414" s="4"/>
      <c r="BC414" s="39"/>
      <c r="BD414" s="37"/>
      <c r="BG414" s="4"/>
      <c r="BK414" s="4"/>
      <c r="BO414" s="39"/>
      <c r="BP414" s="37"/>
      <c r="BQ414" s="37"/>
      <c r="BR414" s="37"/>
      <c r="BS414" s="31"/>
    </row>
    <row r="415" spans="8:71" s="2" customFormat="1" x14ac:dyDescent="0.2">
      <c r="H415" s="5"/>
      <c r="U415" s="37"/>
      <c r="V415" s="37"/>
      <c r="Y415" s="5"/>
      <c r="AC415" s="5"/>
      <c r="AG415" s="5"/>
      <c r="AK415" s="5"/>
      <c r="AO415" s="38"/>
      <c r="AP415" s="5"/>
      <c r="AQ415" s="5"/>
      <c r="AU415" s="4"/>
      <c r="AY415" s="4"/>
      <c r="BC415" s="39"/>
      <c r="BD415" s="37"/>
      <c r="BG415" s="4"/>
      <c r="BK415" s="4"/>
      <c r="BO415" s="39"/>
      <c r="BP415" s="37"/>
      <c r="BQ415" s="37"/>
      <c r="BR415" s="37"/>
      <c r="BS415" s="31"/>
    </row>
    <row r="416" spans="8:71" s="2" customFormat="1" x14ac:dyDescent="0.2">
      <c r="H416" s="5"/>
      <c r="U416" s="37"/>
      <c r="V416" s="37"/>
      <c r="Y416" s="5"/>
      <c r="AC416" s="5"/>
      <c r="AG416" s="5"/>
      <c r="AK416" s="5"/>
      <c r="AO416" s="38"/>
      <c r="AP416" s="5"/>
      <c r="AQ416" s="5"/>
      <c r="AU416" s="4"/>
      <c r="AY416" s="4"/>
      <c r="BC416" s="39"/>
      <c r="BD416" s="37"/>
      <c r="BG416" s="4"/>
      <c r="BK416" s="4"/>
      <c r="BO416" s="39"/>
      <c r="BP416" s="37"/>
      <c r="BQ416" s="37"/>
      <c r="BR416" s="37"/>
      <c r="BS416" s="31"/>
    </row>
    <row r="417" spans="8:71" s="2" customFormat="1" x14ac:dyDescent="0.2">
      <c r="H417" s="5"/>
      <c r="U417" s="37"/>
      <c r="V417" s="37"/>
      <c r="Y417" s="5"/>
      <c r="AC417" s="5"/>
      <c r="AG417" s="5"/>
      <c r="AK417" s="5"/>
      <c r="AO417" s="38"/>
      <c r="AP417" s="5"/>
      <c r="AQ417" s="5"/>
      <c r="AU417" s="4"/>
      <c r="AY417" s="4"/>
      <c r="BC417" s="39"/>
      <c r="BD417" s="37"/>
      <c r="BG417" s="4"/>
      <c r="BK417" s="4"/>
      <c r="BO417" s="39"/>
      <c r="BP417" s="37"/>
      <c r="BQ417" s="37"/>
      <c r="BR417" s="37"/>
      <c r="BS417" s="31"/>
    </row>
    <row r="418" spans="8:71" s="2" customFormat="1" x14ac:dyDescent="0.2">
      <c r="H418" s="5"/>
      <c r="U418" s="37"/>
      <c r="V418" s="37"/>
      <c r="Y418" s="5"/>
      <c r="AC418" s="5"/>
      <c r="AG418" s="5"/>
      <c r="AK418" s="5"/>
      <c r="AO418" s="38"/>
      <c r="AP418" s="5"/>
      <c r="AQ418" s="5"/>
      <c r="AU418" s="4"/>
      <c r="AY418" s="4"/>
      <c r="BC418" s="39"/>
      <c r="BD418" s="37"/>
      <c r="BG418" s="4"/>
      <c r="BK418" s="4"/>
      <c r="BO418" s="39"/>
      <c r="BP418" s="37"/>
      <c r="BQ418" s="37"/>
      <c r="BR418" s="37"/>
      <c r="BS418" s="31"/>
    </row>
    <row r="419" spans="8:71" s="2" customFormat="1" x14ac:dyDescent="0.2">
      <c r="H419" s="5"/>
      <c r="U419" s="37"/>
      <c r="V419" s="37"/>
      <c r="Y419" s="5"/>
      <c r="AC419" s="5"/>
      <c r="AG419" s="5"/>
      <c r="AK419" s="5"/>
      <c r="AO419" s="38"/>
      <c r="AP419" s="5"/>
      <c r="AQ419" s="5"/>
      <c r="AU419" s="4"/>
      <c r="AY419" s="4"/>
      <c r="BC419" s="39"/>
      <c r="BD419" s="37"/>
      <c r="BG419" s="4"/>
      <c r="BK419" s="4"/>
      <c r="BO419" s="39"/>
      <c r="BP419" s="37"/>
      <c r="BQ419" s="37"/>
      <c r="BR419" s="37"/>
      <c r="BS419" s="31"/>
    </row>
    <row r="420" spans="8:71" s="2" customFormat="1" x14ac:dyDescent="0.2">
      <c r="H420" s="5"/>
      <c r="U420" s="37"/>
      <c r="V420" s="37"/>
      <c r="Y420" s="5"/>
      <c r="AC420" s="5"/>
      <c r="AG420" s="5"/>
      <c r="AK420" s="5"/>
      <c r="AO420" s="38"/>
      <c r="AP420" s="5"/>
      <c r="AQ420" s="5"/>
      <c r="AU420" s="4"/>
      <c r="AY420" s="4"/>
      <c r="BC420" s="39"/>
      <c r="BD420" s="37"/>
      <c r="BG420" s="4"/>
      <c r="BK420" s="4"/>
      <c r="BO420" s="39"/>
      <c r="BP420" s="37"/>
      <c r="BQ420" s="37"/>
      <c r="BR420" s="37"/>
      <c r="BS420" s="31"/>
    </row>
    <row r="421" spans="8:71" s="2" customFormat="1" x14ac:dyDescent="0.2">
      <c r="H421" s="5"/>
      <c r="U421" s="37"/>
      <c r="V421" s="37"/>
      <c r="Y421" s="5"/>
      <c r="AC421" s="5"/>
      <c r="AG421" s="5"/>
      <c r="AK421" s="5"/>
      <c r="AO421" s="38"/>
      <c r="AP421" s="5"/>
      <c r="AQ421" s="5"/>
      <c r="AU421" s="4"/>
      <c r="AY421" s="4"/>
      <c r="BC421" s="39"/>
      <c r="BD421" s="37"/>
      <c r="BG421" s="4"/>
      <c r="BK421" s="4"/>
      <c r="BO421" s="39"/>
      <c r="BP421" s="37"/>
      <c r="BQ421" s="37"/>
      <c r="BR421" s="37"/>
      <c r="BS421" s="31"/>
    </row>
    <row r="422" spans="8:71" s="2" customFormat="1" x14ac:dyDescent="0.2">
      <c r="H422" s="5"/>
      <c r="U422" s="37"/>
      <c r="V422" s="37"/>
      <c r="Y422" s="5"/>
      <c r="AC422" s="5"/>
      <c r="AG422" s="5"/>
      <c r="AK422" s="5"/>
      <c r="AO422" s="38"/>
      <c r="AP422" s="5"/>
      <c r="AQ422" s="5"/>
      <c r="AU422" s="4"/>
      <c r="AY422" s="4"/>
      <c r="BC422" s="39"/>
      <c r="BD422" s="37"/>
      <c r="BG422" s="4"/>
      <c r="BK422" s="4"/>
      <c r="BO422" s="39"/>
      <c r="BP422" s="37"/>
      <c r="BQ422" s="37"/>
      <c r="BR422" s="37"/>
      <c r="BS422" s="31"/>
    </row>
    <row r="423" spans="8:71" s="2" customFormat="1" x14ac:dyDescent="0.2">
      <c r="H423" s="5"/>
      <c r="U423" s="37"/>
      <c r="V423" s="37"/>
      <c r="Y423" s="5"/>
      <c r="AC423" s="5"/>
      <c r="AG423" s="5"/>
      <c r="AK423" s="5"/>
      <c r="AO423" s="38"/>
      <c r="AP423" s="5"/>
      <c r="AQ423" s="5"/>
      <c r="AU423" s="4"/>
      <c r="AY423" s="4"/>
      <c r="BC423" s="39"/>
      <c r="BD423" s="37"/>
      <c r="BG423" s="4"/>
      <c r="BK423" s="4"/>
      <c r="BO423" s="39"/>
      <c r="BP423" s="37"/>
      <c r="BQ423" s="37"/>
      <c r="BR423" s="37"/>
      <c r="BS423" s="31"/>
    </row>
    <row r="424" spans="8:71" s="2" customFormat="1" x14ac:dyDescent="0.2">
      <c r="H424" s="5"/>
      <c r="U424" s="37"/>
      <c r="V424" s="37"/>
      <c r="Y424" s="5"/>
      <c r="AC424" s="5"/>
      <c r="AG424" s="5"/>
      <c r="AK424" s="5"/>
      <c r="AO424" s="38"/>
      <c r="AP424" s="5"/>
      <c r="AQ424" s="5"/>
      <c r="AU424" s="4"/>
      <c r="AY424" s="4"/>
      <c r="BC424" s="39"/>
      <c r="BD424" s="37"/>
      <c r="BG424" s="4"/>
      <c r="BK424" s="4"/>
      <c r="BO424" s="39"/>
      <c r="BP424" s="37"/>
      <c r="BQ424" s="37"/>
      <c r="BR424" s="37"/>
      <c r="BS424" s="31"/>
    </row>
    <row r="425" spans="8:71" s="2" customFormat="1" x14ac:dyDescent="0.2">
      <c r="H425" s="5"/>
      <c r="U425" s="37"/>
      <c r="V425" s="37"/>
      <c r="Y425" s="5"/>
      <c r="AC425" s="5"/>
      <c r="AG425" s="5"/>
      <c r="AK425" s="5"/>
      <c r="AO425" s="38"/>
      <c r="AP425" s="5"/>
      <c r="AQ425" s="5"/>
      <c r="AU425" s="4"/>
      <c r="AY425" s="4"/>
      <c r="BC425" s="39"/>
      <c r="BD425" s="37"/>
      <c r="BG425" s="4"/>
      <c r="BK425" s="4"/>
      <c r="BO425" s="39"/>
      <c r="BP425" s="37"/>
      <c r="BQ425" s="37"/>
      <c r="BR425" s="37"/>
      <c r="BS425" s="31"/>
    </row>
    <row r="426" spans="8:71" s="2" customFormat="1" x14ac:dyDescent="0.2">
      <c r="H426" s="5"/>
      <c r="U426" s="37"/>
      <c r="V426" s="37"/>
      <c r="Y426" s="5"/>
      <c r="AC426" s="5"/>
      <c r="AG426" s="5"/>
      <c r="AK426" s="5"/>
      <c r="AO426" s="38"/>
      <c r="AP426" s="5"/>
      <c r="AQ426" s="5"/>
      <c r="AU426" s="4"/>
      <c r="AY426" s="4"/>
      <c r="BC426" s="39"/>
      <c r="BD426" s="37"/>
      <c r="BG426" s="4"/>
      <c r="BK426" s="4"/>
      <c r="BO426" s="39"/>
      <c r="BP426" s="37"/>
      <c r="BQ426" s="37"/>
      <c r="BR426" s="37"/>
      <c r="BS426" s="31"/>
    </row>
    <row r="427" spans="8:71" s="2" customFormat="1" x14ac:dyDescent="0.2">
      <c r="H427" s="5"/>
      <c r="U427" s="37"/>
      <c r="V427" s="37"/>
      <c r="Y427" s="5"/>
      <c r="AC427" s="5"/>
      <c r="AG427" s="5"/>
      <c r="AK427" s="5"/>
      <c r="AO427" s="38"/>
      <c r="AP427" s="5"/>
      <c r="AQ427" s="5"/>
      <c r="AU427" s="4"/>
      <c r="AY427" s="4"/>
      <c r="BC427" s="39"/>
      <c r="BD427" s="37"/>
      <c r="BG427" s="4"/>
      <c r="BK427" s="4"/>
      <c r="BO427" s="39"/>
      <c r="BP427" s="37"/>
      <c r="BQ427" s="37"/>
      <c r="BR427" s="37"/>
      <c r="BS427" s="31"/>
    </row>
    <row r="428" spans="8:71" s="2" customFormat="1" x14ac:dyDescent="0.2">
      <c r="H428" s="5"/>
      <c r="U428" s="37"/>
      <c r="V428" s="37"/>
      <c r="Y428" s="5"/>
      <c r="AC428" s="5"/>
      <c r="AG428" s="5"/>
      <c r="AK428" s="5"/>
      <c r="AO428" s="38"/>
      <c r="AP428" s="5"/>
      <c r="AQ428" s="5"/>
      <c r="AU428" s="4"/>
      <c r="AY428" s="4"/>
      <c r="BC428" s="39"/>
      <c r="BD428" s="37"/>
      <c r="BG428" s="4"/>
      <c r="BK428" s="4"/>
      <c r="BO428" s="39"/>
      <c r="BP428" s="37"/>
      <c r="BQ428" s="37"/>
      <c r="BR428" s="37"/>
      <c r="BS428" s="31"/>
    </row>
    <row r="429" spans="8:71" s="2" customFormat="1" x14ac:dyDescent="0.2">
      <c r="H429" s="5"/>
      <c r="U429" s="37"/>
      <c r="V429" s="37"/>
      <c r="Y429" s="5"/>
      <c r="AC429" s="5"/>
      <c r="AG429" s="5"/>
      <c r="AK429" s="5"/>
      <c r="AO429" s="38"/>
      <c r="AP429" s="5"/>
      <c r="AQ429" s="5"/>
      <c r="AU429" s="4"/>
      <c r="AY429" s="4"/>
      <c r="BC429" s="39"/>
      <c r="BD429" s="37"/>
      <c r="BG429" s="4"/>
      <c r="BK429" s="4"/>
      <c r="BO429" s="39"/>
      <c r="BP429" s="37"/>
      <c r="BQ429" s="37"/>
      <c r="BR429" s="37"/>
      <c r="BS429" s="31"/>
    </row>
    <row r="430" spans="8:71" s="2" customFormat="1" x14ac:dyDescent="0.2">
      <c r="H430" s="5"/>
      <c r="U430" s="37"/>
      <c r="V430" s="37"/>
      <c r="Y430" s="5"/>
      <c r="AC430" s="5"/>
      <c r="AG430" s="5"/>
      <c r="AK430" s="5"/>
      <c r="AO430" s="38"/>
      <c r="AP430" s="5"/>
      <c r="AQ430" s="5"/>
      <c r="AU430" s="4"/>
      <c r="AY430" s="4"/>
      <c r="BC430" s="39"/>
      <c r="BD430" s="37"/>
      <c r="BG430" s="4"/>
      <c r="BK430" s="4"/>
      <c r="BO430" s="39"/>
      <c r="BP430" s="37"/>
      <c r="BQ430" s="37"/>
      <c r="BR430" s="37"/>
      <c r="BS430" s="31"/>
    </row>
    <row r="431" spans="8:71" s="2" customFormat="1" x14ac:dyDescent="0.2">
      <c r="H431" s="5"/>
      <c r="U431" s="37"/>
      <c r="V431" s="37"/>
      <c r="Y431" s="5"/>
      <c r="AC431" s="5"/>
      <c r="AG431" s="5"/>
      <c r="AK431" s="5"/>
      <c r="AO431" s="38"/>
      <c r="AP431" s="5"/>
      <c r="AQ431" s="5"/>
      <c r="AU431" s="4"/>
      <c r="AY431" s="4"/>
      <c r="BC431" s="39"/>
      <c r="BD431" s="37"/>
      <c r="BG431" s="4"/>
      <c r="BK431" s="4"/>
      <c r="BO431" s="39"/>
      <c r="BP431" s="37"/>
      <c r="BQ431" s="37"/>
      <c r="BR431" s="37"/>
      <c r="BS431" s="31"/>
    </row>
    <row r="432" spans="8:71" s="2" customFormat="1" x14ac:dyDescent="0.2">
      <c r="H432" s="5"/>
      <c r="U432" s="37"/>
      <c r="V432" s="37"/>
      <c r="Y432" s="5"/>
      <c r="AC432" s="5"/>
      <c r="AG432" s="5"/>
      <c r="AK432" s="5"/>
      <c r="AO432" s="38"/>
      <c r="AP432" s="5"/>
      <c r="AQ432" s="5"/>
      <c r="AU432" s="4"/>
      <c r="AY432" s="4"/>
      <c r="BC432" s="39"/>
      <c r="BD432" s="37"/>
      <c r="BG432" s="4"/>
      <c r="BK432" s="4"/>
      <c r="BO432" s="39"/>
      <c r="BP432" s="37"/>
      <c r="BQ432" s="37"/>
      <c r="BR432" s="37"/>
      <c r="BS432" s="31"/>
    </row>
    <row r="433" spans="8:71" s="2" customFormat="1" x14ac:dyDescent="0.2">
      <c r="H433" s="5"/>
      <c r="U433" s="37"/>
      <c r="V433" s="37"/>
      <c r="Y433" s="5"/>
      <c r="AC433" s="5"/>
      <c r="AG433" s="5"/>
      <c r="AK433" s="5"/>
      <c r="AO433" s="38"/>
      <c r="AP433" s="5"/>
      <c r="AQ433" s="5"/>
      <c r="AU433" s="4"/>
      <c r="AY433" s="4"/>
      <c r="BC433" s="39"/>
      <c r="BD433" s="37"/>
      <c r="BG433" s="4"/>
      <c r="BK433" s="4"/>
      <c r="BO433" s="39"/>
      <c r="BP433" s="37"/>
      <c r="BQ433" s="37"/>
      <c r="BR433" s="37"/>
      <c r="BS433" s="31"/>
    </row>
    <row r="434" spans="8:71" s="2" customFormat="1" x14ac:dyDescent="0.2">
      <c r="H434" s="5"/>
      <c r="U434" s="37"/>
      <c r="V434" s="37"/>
      <c r="Y434" s="5"/>
      <c r="AC434" s="5"/>
      <c r="AG434" s="5"/>
      <c r="AK434" s="5"/>
      <c r="AO434" s="38"/>
      <c r="AP434" s="5"/>
      <c r="AQ434" s="5"/>
      <c r="AU434" s="4"/>
      <c r="AY434" s="4"/>
      <c r="BC434" s="39"/>
      <c r="BD434" s="37"/>
      <c r="BG434" s="4"/>
      <c r="BK434" s="4"/>
      <c r="BO434" s="39"/>
      <c r="BP434" s="37"/>
      <c r="BQ434" s="37"/>
      <c r="BR434" s="37"/>
      <c r="BS434" s="31"/>
    </row>
    <row r="435" spans="8:71" s="2" customFormat="1" x14ac:dyDescent="0.2">
      <c r="H435" s="5"/>
      <c r="U435" s="37"/>
      <c r="V435" s="37"/>
      <c r="Y435" s="5"/>
      <c r="AC435" s="5"/>
      <c r="AG435" s="5"/>
      <c r="AK435" s="5"/>
      <c r="AO435" s="38"/>
      <c r="AP435" s="5"/>
      <c r="AQ435" s="5"/>
      <c r="AU435" s="4"/>
      <c r="AY435" s="4"/>
      <c r="BC435" s="39"/>
      <c r="BD435" s="37"/>
      <c r="BG435" s="4"/>
      <c r="BK435" s="4"/>
      <c r="BO435" s="39"/>
      <c r="BP435" s="37"/>
      <c r="BQ435" s="37"/>
      <c r="BR435" s="37"/>
      <c r="BS435" s="31"/>
    </row>
    <row r="436" spans="8:71" s="2" customFormat="1" x14ac:dyDescent="0.2">
      <c r="H436" s="5"/>
      <c r="U436" s="37"/>
      <c r="V436" s="37"/>
      <c r="Y436" s="5"/>
      <c r="AC436" s="5"/>
      <c r="AG436" s="5"/>
      <c r="AK436" s="5"/>
      <c r="AO436" s="38"/>
      <c r="AP436" s="5"/>
      <c r="AQ436" s="5"/>
      <c r="AU436" s="4"/>
      <c r="AY436" s="4"/>
      <c r="BC436" s="39"/>
      <c r="BD436" s="37"/>
      <c r="BG436" s="4"/>
      <c r="BK436" s="4"/>
      <c r="BO436" s="39"/>
      <c r="BP436" s="37"/>
      <c r="BQ436" s="37"/>
      <c r="BR436" s="37"/>
      <c r="BS436" s="31"/>
    </row>
    <row r="437" spans="8:71" s="2" customFormat="1" x14ac:dyDescent="0.2">
      <c r="H437" s="5"/>
      <c r="U437" s="37"/>
      <c r="V437" s="37"/>
      <c r="Y437" s="5"/>
      <c r="AC437" s="5"/>
      <c r="AG437" s="5"/>
      <c r="AK437" s="5"/>
      <c r="AO437" s="38"/>
      <c r="AP437" s="5"/>
      <c r="AQ437" s="5"/>
      <c r="AU437" s="4"/>
      <c r="AY437" s="4"/>
      <c r="BC437" s="39"/>
      <c r="BD437" s="37"/>
      <c r="BG437" s="4"/>
      <c r="BK437" s="4"/>
      <c r="BO437" s="39"/>
      <c r="BP437" s="37"/>
      <c r="BQ437" s="37"/>
      <c r="BR437" s="37"/>
      <c r="BS437" s="31"/>
    </row>
    <row r="438" spans="8:71" s="2" customFormat="1" x14ac:dyDescent="0.2">
      <c r="H438" s="5"/>
      <c r="U438" s="37"/>
      <c r="V438" s="37"/>
      <c r="Y438" s="5"/>
      <c r="AC438" s="5"/>
      <c r="AG438" s="5"/>
      <c r="AK438" s="5"/>
      <c r="AO438" s="38"/>
      <c r="AP438" s="5"/>
      <c r="AQ438" s="5"/>
      <c r="AU438" s="4"/>
      <c r="AY438" s="4"/>
      <c r="BC438" s="39"/>
      <c r="BD438" s="37"/>
      <c r="BG438" s="4"/>
      <c r="BK438" s="4"/>
      <c r="BO438" s="39"/>
      <c r="BP438" s="37"/>
      <c r="BQ438" s="37"/>
      <c r="BR438" s="37"/>
      <c r="BS438" s="31"/>
    </row>
    <row r="439" spans="8:71" s="2" customFormat="1" x14ac:dyDescent="0.2">
      <c r="H439" s="5"/>
      <c r="U439" s="37"/>
      <c r="V439" s="37"/>
      <c r="Y439" s="5"/>
      <c r="AC439" s="5"/>
      <c r="AG439" s="5"/>
      <c r="AK439" s="5"/>
      <c r="AO439" s="38"/>
      <c r="AP439" s="5"/>
      <c r="AQ439" s="5"/>
      <c r="AU439" s="4"/>
      <c r="AY439" s="4"/>
      <c r="BC439" s="39"/>
      <c r="BD439" s="37"/>
      <c r="BG439" s="4"/>
      <c r="BK439" s="4"/>
      <c r="BO439" s="39"/>
      <c r="BP439" s="37"/>
      <c r="BQ439" s="37"/>
      <c r="BR439" s="37"/>
      <c r="BS439" s="31"/>
    </row>
    <row r="440" spans="8:71" s="2" customFormat="1" x14ac:dyDescent="0.2">
      <c r="H440" s="5"/>
      <c r="U440" s="37"/>
      <c r="V440" s="37"/>
      <c r="Y440" s="5"/>
      <c r="AC440" s="5"/>
      <c r="AG440" s="5"/>
      <c r="AK440" s="5"/>
      <c r="AO440" s="38"/>
      <c r="AP440" s="5"/>
      <c r="AQ440" s="5"/>
      <c r="AU440" s="4"/>
      <c r="AY440" s="4"/>
      <c r="BC440" s="39"/>
      <c r="BD440" s="37"/>
      <c r="BG440" s="4"/>
      <c r="BK440" s="4"/>
      <c r="BO440" s="39"/>
      <c r="BP440" s="37"/>
      <c r="BQ440" s="37"/>
      <c r="BR440" s="37"/>
      <c r="BS440" s="31"/>
    </row>
    <row r="441" spans="8:71" s="2" customFormat="1" x14ac:dyDescent="0.2">
      <c r="H441" s="5"/>
      <c r="U441" s="37"/>
      <c r="V441" s="37"/>
      <c r="Y441" s="5"/>
      <c r="AC441" s="5"/>
      <c r="AG441" s="5"/>
      <c r="AK441" s="5"/>
      <c r="AO441" s="38"/>
      <c r="AP441" s="5"/>
      <c r="AQ441" s="5"/>
      <c r="AU441" s="4"/>
      <c r="AY441" s="4"/>
      <c r="BC441" s="39"/>
      <c r="BD441" s="37"/>
      <c r="BG441" s="4"/>
      <c r="BK441" s="4"/>
      <c r="BO441" s="39"/>
      <c r="BP441" s="37"/>
      <c r="BQ441" s="37"/>
      <c r="BR441" s="37"/>
      <c r="BS441" s="31"/>
    </row>
    <row r="442" spans="8:71" s="2" customFormat="1" x14ac:dyDescent="0.2">
      <c r="H442" s="5"/>
      <c r="U442" s="37"/>
      <c r="V442" s="37"/>
      <c r="Y442" s="5"/>
      <c r="AC442" s="5"/>
      <c r="AG442" s="5"/>
      <c r="AK442" s="5"/>
      <c r="AO442" s="38"/>
      <c r="AP442" s="5"/>
      <c r="AQ442" s="5"/>
      <c r="AU442" s="4"/>
      <c r="AY442" s="4"/>
      <c r="BC442" s="39"/>
      <c r="BD442" s="37"/>
      <c r="BG442" s="4"/>
      <c r="BK442" s="4"/>
      <c r="BO442" s="39"/>
      <c r="BP442" s="37"/>
      <c r="BQ442" s="37"/>
      <c r="BR442" s="37"/>
      <c r="BS442" s="31"/>
    </row>
    <row r="443" spans="8:71" s="2" customFormat="1" x14ac:dyDescent="0.2">
      <c r="H443" s="5"/>
      <c r="U443" s="37"/>
      <c r="V443" s="37"/>
      <c r="Y443" s="5"/>
      <c r="AC443" s="5"/>
      <c r="AG443" s="5"/>
      <c r="AK443" s="5"/>
      <c r="AO443" s="38"/>
      <c r="AP443" s="5"/>
      <c r="AQ443" s="5"/>
      <c r="AU443" s="4"/>
      <c r="AY443" s="4"/>
      <c r="BC443" s="39"/>
      <c r="BD443" s="37"/>
      <c r="BG443" s="4"/>
      <c r="BK443" s="4"/>
      <c r="BO443" s="39"/>
      <c r="BP443" s="37"/>
      <c r="BQ443" s="37"/>
      <c r="BR443" s="37"/>
      <c r="BS443" s="31"/>
    </row>
    <row r="444" spans="8:71" s="2" customFormat="1" x14ac:dyDescent="0.2">
      <c r="H444" s="5"/>
      <c r="U444" s="37"/>
      <c r="V444" s="37"/>
      <c r="Y444" s="5"/>
      <c r="AC444" s="5"/>
      <c r="AG444" s="5"/>
      <c r="AK444" s="5"/>
      <c r="AO444" s="38"/>
      <c r="AP444" s="5"/>
      <c r="AQ444" s="5"/>
      <c r="AU444" s="4"/>
      <c r="AY444" s="4"/>
      <c r="BC444" s="39"/>
      <c r="BD444" s="37"/>
      <c r="BG444" s="4"/>
      <c r="BK444" s="4"/>
      <c r="BO444" s="39"/>
      <c r="BP444" s="37"/>
      <c r="BQ444" s="37"/>
      <c r="BR444" s="37"/>
      <c r="BS444" s="31"/>
    </row>
    <row r="445" spans="8:71" s="2" customFormat="1" x14ac:dyDescent="0.2">
      <c r="H445" s="5"/>
      <c r="U445" s="37"/>
      <c r="V445" s="37"/>
      <c r="Y445" s="5"/>
      <c r="AC445" s="5"/>
      <c r="AG445" s="5"/>
      <c r="AK445" s="5"/>
      <c r="AO445" s="38"/>
      <c r="AP445" s="5"/>
      <c r="AQ445" s="5"/>
      <c r="AU445" s="4"/>
      <c r="AY445" s="4"/>
      <c r="BC445" s="39"/>
      <c r="BD445" s="37"/>
      <c r="BG445" s="4"/>
      <c r="BK445" s="4"/>
      <c r="BO445" s="39"/>
      <c r="BP445" s="37"/>
      <c r="BQ445" s="37"/>
      <c r="BR445" s="37"/>
      <c r="BS445" s="31"/>
    </row>
    <row r="446" spans="8:71" s="2" customFormat="1" x14ac:dyDescent="0.2">
      <c r="H446" s="5"/>
      <c r="U446" s="37"/>
      <c r="V446" s="37"/>
      <c r="Y446" s="5"/>
      <c r="AC446" s="5"/>
      <c r="AG446" s="5"/>
      <c r="AK446" s="5"/>
      <c r="AO446" s="38"/>
      <c r="AP446" s="5"/>
      <c r="AQ446" s="5"/>
      <c r="AU446" s="4"/>
      <c r="AY446" s="4"/>
      <c r="BC446" s="39"/>
      <c r="BD446" s="37"/>
      <c r="BG446" s="4"/>
      <c r="BK446" s="4"/>
      <c r="BO446" s="39"/>
      <c r="BP446" s="37"/>
      <c r="BQ446" s="37"/>
      <c r="BR446" s="37"/>
      <c r="BS446" s="31"/>
    </row>
    <row r="447" spans="8:71" s="2" customFormat="1" x14ac:dyDescent="0.2">
      <c r="H447" s="5"/>
      <c r="U447" s="37"/>
      <c r="V447" s="37"/>
      <c r="Y447" s="5"/>
      <c r="AC447" s="5"/>
      <c r="AG447" s="5"/>
      <c r="AK447" s="5"/>
      <c r="AO447" s="38"/>
      <c r="AP447" s="5"/>
      <c r="AQ447" s="5"/>
      <c r="AU447" s="4"/>
      <c r="AY447" s="4"/>
      <c r="BC447" s="39"/>
      <c r="BD447" s="37"/>
      <c r="BG447" s="4"/>
      <c r="BK447" s="4"/>
      <c r="BO447" s="39"/>
      <c r="BP447" s="37"/>
      <c r="BQ447" s="37"/>
      <c r="BR447" s="37"/>
      <c r="BS447" s="31"/>
    </row>
    <row r="448" spans="8:71" s="2" customFormat="1" x14ac:dyDescent="0.2">
      <c r="H448" s="5"/>
      <c r="U448" s="37"/>
      <c r="V448" s="37"/>
      <c r="Y448" s="5"/>
      <c r="AC448" s="5"/>
      <c r="AG448" s="5"/>
      <c r="AK448" s="5"/>
      <c r="AO448" s="38"/>
      <c r="AP448" s="5"/>
      <c r="AQ448" s="5"/>
      <c r="AU448" s="4"/>
      <c r="AY448" s="4"/>
      <c r="BC448" s="39"/>
      <c r="BD448" s="37"/>
      <c r="BG448" s="4"/>
      <c r="BK448" s="4"/>
      <c r="BO448" s="39"/>
      <c r="BP448" s="37"/>
      <c r="BQ448" s="37"/>
      <c r="BR448" s="37"/>
      <c r="BS448" s="31"/>
    </row>
    <row r="449" spans="8:71" s="2" customFormat="1" x14ac:dyDescent="0.2">
      <c r="H449" s="5"/>
      <c r="U449" s="37"/>
      <c r="V449" s="37"/>
      <c r="Y449" s="5"/>
      <c r="AC449" s="5"/>
      <c r="AG449" s="5"/>
      <c r="AK449" s="5"/>
      <c r="AO449" s="38"/>
      <c r="AP449" s="5"/>
      <c r="AQ449" s="5"/>
      <c r="AU449" s="4"/>
      <c r="AY449" s="4"/>
      <c r="BC449" s="39"/>
      <c r="BD449" s="37"/>
      <c r="BG449" s="4"/>
      <c r="BK449" s="4"/>
      <c r="BO449" s="39"/>
      <c r="BP449" s="37"/>
      <c r="BQ449" s="37"/>
      <c r="BR449" s="37"/>
      <c r="BS449" s="31"/>
    </row>
    <row r="450" spans="8:71" s="2" customFormat="1" x14ac:dyDescent="0.2">
      <c r="H450" s="5"/>
      <c r="U450" s="37"/>
      <c r="V450" s="37"/>
      <c r="Y450" s="5"/>
      <c r="AC450" s="5"/>
      <c r="AG450" s="5"/>
      <c r="AK450" s="5"/>
      <c r="AO450" s="38"/>
      <c r="AP450" s="5"/>
      <c r="AQ450" s="5"/>
      <c r="AU450" s="4"/>
      <c r="AY450" s="4"/>
      <c r="BC450" s="39"/>
      <c r="BD450" s="37"/>
      <c r="BG450" s="4"/>
      <c r="BK450" s="4"/>
      <c r="BO450" s="39"/>
      <c r="BP450" s="37"/>
      <c r="BQ450" s="37"/>
      <c r="BR450" s="37"/>
      <c r="BS450" s="31"/>
    </row>
    <row r="451" spans="8:71" s="2" customFormat="1" x14ac:dyDescent="0.2">
      <c r="H451" s="5"/>
      <c r="U451" s="37"/>
      <c r="V451" s="37"/>
      <c r="Y451" s="5"/>
      <c r="AC451" s="5"/>
      <c r="AG451" s="5"/>
      <c r="AK451" s="5"/>
      <c r="AO451" s="38"/>
      <c r="AP451" s="5"/>
      <c r="AQ451" s="5"/>
      <c r="AU451" s="4"/>
      <c r="AY451" s="4"/>
      <c r="BC451" s="39"/>
      <c r="BD451" s="37"/>
      <c r="BG451" s="4"/>
      <c r="BK451" s="4"/>
      <c r="BO451" s="39"/>
      <c r="BP451" s="37"/>
      <c r="BQ451" s="37"/>
      <c r="BR451" s="37"/>
      <c r="BS451" s="31"/>
    </row>
    <row r="452" spans="8:71" s="2" customFormat="1" x14ac:dyDescent="0.2">
      <c r="H452" s="5"/>
      <c r="U452" s="37"/>
      <c r="V452" s="37"/>
      <c r="Y452" s="5"/>
      <c r="AC452" s="5"/>
      <c r="AG452" s="5"/>
      <c r="AK452" s="5"/>
      <c r="AO452" s="38"/>
      <c r="AP452" s="5"/>
      <c r="AQ452" s="5"/>
      <c r="AU452" s="4"/>
      <c r="AY452" s="4"/>
      <c r="BC452" s="39"/>
      <c r="BD452" s="37"/>
      <c r="BG452" s="4"/>
      <c r="BK452" s="4"/>
      <c r="BO452" s="39"/>
      <c r="BP452" s="37"/>
      <c r="BQ452" s="37"/>
      <c r="BR452" s="37"/>
      <c r="BS452" s="31"/>
    </row>
    <row r="453" spans="8:71" s="2" customFormat="1" x14ac:dyDescent="0.2">
      <c r="H453" s="5"/>
      <c r="U453" s="37"/>
      <c r="V453" s="37"/>
      <c r="Y453" s="5"/>
      <c r="AC453" s="5"/>
      <c r="AG453" s="5"/>
      <c r="AK453" s="5"/>
      <c r="AO453" s="38"/>
      <c r="AP453" s="5"/>
      <c r="AQ453" s="5"/>
      <c r="AU453" s="4"/>
      <c r="AY453" s="4"/>
      <c r="BC453" s="39"/>
      <c r="BD453" s="37"/>
      <c r="BG453" s="4"/>
      <c r="BK453" s="4"/>
      <c r="BO453" s="39"/>
      <c r="BP453" s="37"/>
      <c r="BQ453" s="37"/>
      <c r="BR453" s="37"/>
      <c r="BS453" s="31"/>
    </row>
    <row r="454" spans="8:71" s="2" customFormat="1" x14ac:dyDescent="0.2">
      <c r="H454" s="5"/>
      <c r="U454" s="37"/>
      <c r="V454" s="37"/>
      <c r="Y454" s="5"/>
      <c r="AC454" s="5"/>
      <c r="AG454" s="5"/>
      <c r="AK454" s="5"/>
      <c r="AO454" s="38"/>
      <c r="AP454" s="5"/>
      <c r="AQ454" s="5"/>
      <c r="AU454" s="4"/>
      <c r="AY454" s="4"/>
      <c r="BC454" s="39"/>
      <c r="BD454" s="37"/>
      <c r="BG454" s="4"/>
      <c r="BK454" s="4"/>
      <c r="BO454" s="39"/>
      <c r="BP454" s="37"/>
      <c r="BQ454" s="37"/>
      <c r="BR454" s="37"/>
      <c r="BS454" s="31"/>
    </row>
    <row r="455" spans="8:71" s="2" customFormat="1" x14ac:dyDescent="0.2">
      <c r="H455" s="5"/>
      <c r="U455" s="37"/>
      <c r="V455" s="37"/>
      <c r="Y455" s="5"/>
      <c r="AC455" s="5"/>
      <c r="AG455" s="5"/>
      <c r="AK455" s="5"/>
      <c r="AO455" s="38"/>
      <c r="AP455" s="5"/>
      <c r="AQ455" s="5"/>
      <c r="AU455" s="4"/>
      <c r="AY455" s="4"/>
      <c r="BC455" s="39"/>
      <c r="BD455" s="37"/>
      <c r="BG455" s="4"/>
      <c r="BK455" s="4"/>
      <c r="BO455" s="39"/>
      <c r="BP455" s="37"/>
      <c r="BQ455" s="37"/>
      <c r="BR455" s="37"/>
      <c r="BS455" s="31"/>
    </row>
    <row r="456" spans="8:71" s="2" customFormat="1" x14ac:dyDescent="0.2">
      <c r="H456" s="5"/>
      <c r="U456" s="37"/>
      <c r="V456" s="37"/>
      <c r="Y456" s="5"/>
      <c r="AC456" s="5"/>
      <c r="AG456" s="5"/>
      <c r="AK456" s="5"/>
      <c r="AO456" s="38"/>
      <c r="AP456" s="5"/>
      <c r="AQ456" s="5"/>
      <c r="AU456" s="4"/>
      <c r="AY456" s="4"/>
      <c r="BC456" s="39"/>
      <c r="BD456" s="37"/>
      <c r="BG456" s="4"/>
      <c r="BK456" s="4"/>
      <c r="BO456" s="39"/>
      <c r="BP456" s="37"/>
      <c r="BQ456" s="37"/>
      <c r="BR456" s="37"/>
      <c r="BS456" s="31"/>
    </row>
    <row r="457" spans="8:71" s="2" customFormat="1" x14ac:dyDescent="0.2">
      <c r="H457" s="5"/>
      <c r="U457" s="37"/>
      <c r="V457" s="37"/>
      <c r="Y457" s="5"/>
      <c r="AC457" s="5"/>
      <c r="AG457" s="5"/>
      <c r="AK457" s="5"/>
      <c r="AO457" s="38"/>
      <c r="AP457" s="5"/>
      <c r="AQ457" s="5"/>
      <c r="AU457" s="4"/>
      <c r="AY457" s="4"/>
      <c r="BC457" s="39"/>
      <c r="BD457" s="37"/>
      <c r="BG457" s="4"/>
      <c r="BK457" s="4"/>
      <c r="BO457" s="39"/>
      <c r="BP457" s="37"/>
      <c r="BQ457" s="37"/>
      <c r="BR457" s="37"/>
      <c r="BS457" s="31"/>
    </row>
    <row r="458" spans="8:71" s="2" customFormat="1" x14ac:dyDescent="0.2">
      <c r="H458" s="5"/>
      <c r="U458" s="37"/>
      <c r="V458" s="37"/>
      <c r="Y458" s="5"/>
      <c r="AC458" s="5"/>
      <c r="AG458" s="5"/>
      <c r="AK458" s="5"/>
      <c r="AO458" s="38"/>
      <c r="AP458" s="5"/>
      <c r="AQ458" s="5"/>
      <c r="AU458" s="4"/>
      <c r="AY458" s="4"/>
      <c r="BC458" s="39"/>
      <c r="BD458" s="37"/>
      <c r="BG458" s="4"/>
      <c r="BK458" s="4"/>
      <c r="BO458" s="39"/>
      <c r="BP458" s="37"/>
      <c r="BQ458" s="37"/>
      <c r="BR458" s="37"/>
      <c r="BS458" s="31"/>
    </row>
    <row r="459" spans="8:71" s="2" customFormat="1" x14ac:dyDescent="0.2">
      <c r="H459" s="5"/>
      <c r="U459" s="37"/>
      <c r="V459" s="37"/>
      <c r="Y459" s="5"/>
      <c r="AC459" s="5"/>
      <c r="AG459" s="5"/>
      <c r="AK459" s="5"/>
      <c r="AO459" s="38"/>
      <c r="AP459" s="5"/>
      <c r="AQ459" s="5"/>
      <c r="AU459" s="4"/>
      <c r="AY459" s="4"/>
      <c r="BC459" s="39"/>
      <c r="BD459" s="37"/>
      <c r="BG459" s="4"/>
      <c r="BK459" s="4"/>
      <c r="BO459" s="39"/>
      <c r="BP459" s="37"/>
      <c r="BQ459" s="37"/>
      <c r="BR459" s="37"/>
      <c r="BS459" s="31"/>
    </row>
    <row r="460" spans="8:71" s="2" customFormat="1" x14ac:dyDescent="0.2">
      <c r="H460" s="5"/>
      <c r="U460" s="37"/>
      <c r="V460" s="37"/>
      <c r="Y460" s="5"/>
      <c r="AC460" s="5"/>
      <c r="AG460" s="5"/>
      <c r="AK460" s="5"/>
      <c r="AO460" s="38"/>
      <c r="AP460" s="5"/>
      <c r="AQ460" s="5"/>
      <c r="AU460" s="4"/>
      <c r="AY460" s="4"/>
      <c r="BC460" s="39"/>
      <c r="BD460" s="37"/>
      <c r="BG460" s="4"/>
      <c r="BK460" s="4"/>
      <c r="BO460" s="39"/>
      <c r="BP460" s="37"/>
      <c r="BQ460" s="37"/>
      <c r="BR460" s="37"/>
      <c r="BS460" s="31"/>
    </row>
    <row r="461" spans="8:71" s="2" customFormat="1" x14ac:dyDescent="0.2">
      <c r="H461" s="5"/>
      <c r="U461" s="37"/>
      <c r="V461" s="37"/>
      <c r="Y461" s="5"/>
      <c r="AC461" s="5"/>
      <c r="AG461" s="5"/>
      <c r="AK461" s="5"/>
      <c r="AO461" s="38"/>
      <c r="AP461" s="5"/>
      <c r="AQ461" s="5"/>
      <c r="AU461" s="4"/>
      <c r="AY461" s="4"/>
      <c r="BC461" s="39"/>
      <c r="BD461" s="37"/>
      <c r="BG461" s="4"/>
      <c r="BK461" s="4"/>
      <c r="BO461" s="39"/>
      <c r="BP461" s="37"/>
      <c r="BQ461" s="37"/>
      <c r="BR461" s="37"/>
      <c r="BS461" s="31"/>
    </row>
    <row r="462" spans="8:71" s="2" customFormat="1" x14ac:dyDescent="0.2">
      <c r="H462" s="5"/>
      <c r="U462" s="37"/>
      <c r="V462" s="37"/>
      <c r="Y462" s="5"/>
      <c r="AC462" s="5"/>
      <c r="AG462" s="5"/>
      <c r="AK462" s="5"/>
      <c r="AO462" s="38"/>
      <c r="AP462" s="5"/>
      <c r="AQ462" s="5"/>
      <c r="AU462" s="4"/>
      <c r="AY462" s="4"/>
      <c r="BC462" s="39"/>
      <c r="BD462" s="37"/>
      <c r="BG462" s="4"/>
      <c r="BK462" s="4"/>
      <c r="BO462" s="39"/>
      <c r="BP462" s="37"/>
      <c r="BQ462" s="37"/>
      <c r="BR462" s="37"/>
      <c r="BS462" s="31"/>
    </row>
    <row r="463" spans="8:71" s="2" customFormat="1" x14ac:dyDescent="0.2">
      <c r="H463" s="5"/>
      <c r="U463" s="37"/>
      <c r="V463" s="37"/>
      <c r="Y463" s="5"/>
      <c r="AC463" s="5"/>
      <c r="AG463" s="5"/>
      <c r="AK463" s="5"/>
      <c r="AO463" s="38"/>
      <c r="AP463" s="5"/>
      <c r="AQ463" s="5"/>
      <c r="AU463" s="4"/>
      <c r="AY463" s="4"/>
      <c r="BC463" s="39"/>
      <c r="BD463" s="37"/>
      <c r="BG463" s="4"/>
      <c r="BK463" s="4"/>
      <c r="BO463" s="39"/>
      <c r="BP463" s="37"/>
      <c r="BQ463" s="37"/>
      <c r="BR463" s="37"/>
      <c r="BS463" s="31"/>
    </row>
    <row r="464" spans="8:71" s="2" customFormat="1" x14ac:dyDescent="0.2">
      <c r="H464" s="5"/>
      <c r="U464" s="37"/>
      <c r="V464" s="37"/>
      <c r="Y464" s="5"/>
      <c r="AC464" s="5"/>
      <c r="AG464" s="5"/>
      <c r="AK464" s="5"/>
      <c r="AO464" s="38"/>
      <c r="AP464" s="5"/>
      <c r="AQ464" s="5"/>
      <c r="AU464" s="4"/>
      <c r="AY464" s="4"/>
      <c r="BC464" s="39"/>
      <c r="BD464" s="37"/>
      <c r="BG464" s="4"/>
      <c r="BK464" s="4"/>
      <c r="BO464" s="39"/>
      <c r="BP464" s="37"/>
      <c r="BQ464" s="37"/>
      <c r="BR464" s="37"/>
      <c r="BS464" s="31"/>
    </row>
    <row r="465" spans="8:71" s="2" customFormat="1" x14ac:dyDescent="0.2">
      <c r="H465" s="5"/>
      <c r="U465" s="37"/>
      <c r="V465" s="37"/>
      <c r="Y465" s="5"/>
      <c r="AC465" s="5"/>
      <c r="AG465" s="5"/>
      <c r="AK465" s="5"/>
      <c r="AO465" s="38"/>
      <c r="AP465" s="5"/>
      <c r="AQ465" s="5"/>
      <c r="AU465" s="4"/>
      <c r="AY465" s="4"/>
      <c r="BC465" s="39"/>
      <c r="BD465" s="37"/>
      <c r="BG465" s="4"/>
      <c r="BK465" s="4"/>
      <c r="BO465" s="39"/>
      <c r="BP465" s="37"/>
      <c r="BQ465" s="37"/>
      <c r="BR465" s="37"/>
      <c r="BS465" s="31"/>
    </row>
    <row r="466" spans="8:71" s="2" customFormat="1" x14ac:dyDescent="0.2">
      <c r="H466" s="5"/>
      <c r="U466" s="37"/>
      <c r="V466" s="37"/>
      <c r="Y466" s="5"/>
      <c r="AC466" s="5"/>
      <c r="AG466" s="5"/>
      <c r="AK466" s="5"/>
      <c r="AO466" s="38"/>
      <c r="AP466" s="5"/>
      <c r="AQ466" s="5"/>
      <c r="AU466" s="4"/>
      <c r="AY466" s="4"/>
      <c r="BC466" s="39"/>
      <c r="BD466" s="37"/>
      <c r="BG466" s="4"/>
      <c r="BK466" s="4"/>
      <c r="BO466" s="39"/>
      <c r="BP466" s="37"/>
      <c r="BQ466" s="37"/>
      <c r="BR466" s="37"/>
      <c r="BS466" s="31"/>
    </row>
    <row r="467" spans="8:71" s="2" customFormat="1" x14ac:dyDescent="0.2">
      <c r="H467" s="5"/>
      <c r="U467" s="37"/>
      <c r="V467" s="37"/>
      <c r="Y467" s="5"/>
      <c r="AC467" s="5"/>
      <c r="AG467" s="5"/>
      <c r="AK467" s="5"/>
      <c r="AO467" s="38"/>
      <c r="AP467" s="5"/>
      <c r="AQ467" s="5"/>
      <c r="AU467" s="4"/>
      <c r="AY467" s="4"/>
      <c r="BC467" s="39"/>
      <c r="BD467" s="37"/>
      <c r="BG467" s="4"/>
      <c r="BK467" s="4"/>
      <c r="BO467" s="39"/>
      <c r="BP467" s="37"/>
      <c r="BQ467" s="37"/>
      <c r="BR467" s="37"/>
      <c r="BS467" s="31"/>
    </row>
    <row r="468" spans="8:71" s="2" customFormat="1" x14ac:dyDescent="0.2">
      <c r="H468" s="5"/>
      <c r="U468" s="37"/>
      <c r="V468" s="37"/>
      <c r="Y468" s="5"/>
      <c r="AC468" s="5"/>
      <c r="AG468" s="5"/>
      <c r="AK468" s="5"/>
      <c r="AO468" s="38"/>
      <c r="AP468" s="5"/>
      <c r="AQ468" s="5"/>
      <c r="AU468" s="4"/>
      <c r="AY468" s="4"/>
      <c r="BC468" s="39"/>
      <c r="BD468" s="37"/>
      <c r="BG468" s="4"/>
      <c r="BK468" s="4"/>
      <c r="BO468" s="39"/>
      <c r="BP468" s="37"/>
      <c r="BQ468" s="37"/>
      <c r="BR468" s="37"/>
      <c r="BS468" s="31"/>
    </row>
    <row r="469" spans="8:71" s="2" customFormat="1" x14ac:dyDescent="0.2">
      <c r="H469" s="5"/>
      <c r="U469" s="37"/>
      <c r="V469" s="37"/>
      <c r="Y469" s="5"/>
      <c r="AC469" s="5"/>
      <c r="AG469" s="5"/>
      <c r="AK469" s="5"/>
      <c r="AO469" s="38"/>
      <c r="AP469" s="5"/>
      <c r="AQ469" s="5"/>
      <c r="AU469" s="4"/>
      <c r="AY469" s="4"/>
      <c r="BC469" s="39"/>
      <c r="BD469" s="37"/>
      <c r="BG469" s="4"/>
      <c r="BK469" s="4"/>
      <c r="BO469" s="39"/>
      <c r="BP469" s="37"/>
      <c r="BQ469" s="37"/>
      <c r="BR469" s="37"/>
      <c r="BS469" s="31"/>
    </row>
    <row r="470" spans="8:71" s="2" customFormat="1" x14ac:dyDescent="0.2">
      <c r="H470" s="5"/>
      <c r="U470" s="37"/>
      <c r="V470" s="37"/>
      <c r="Y470" s="5"/>
      <c r="AC470" s="5"/>
      <c r="AG470" s="5"/>
      <c r="AK470" s="5"/>
      <c r="AO470" s="38"/>
      <c r="AP470" s="5"/>
      <c r="AQ470" s="5"/>
      <c r="AU470" s="4"/>
      <c r="AY470" s="4"/>
      <c r="BC470" s="39"/>
      <c r="BD470" s="37"/>
      <c r="BG470" s="4"/>
      <c r="BK470" s="4"/>
      <c r="BO470" s="39"/>
      <c r="BP470" s="37"/>
      <c r="BQ470" s="37"/>
      <c r="BR470" s="37"/>
      <c r="BS470" s="31"/>
    </row>
    <row r="471" spans="8:71" s="2" customFormat="1" x14ac:dyDescent="0.2">
      <c r="H471" s="5"/>
      <c r="U471" s="37"/>
      <c r="V471" s="37"/>
      <c r="Y471" s="5"/>
      <c r="AC471" s="5"/>
      <c r="AG471" s="5"/>
      <c r="AK471" s="5"/>
      <c r="AO471" s="38"/>
      <c r="AP471" s="5"/>
      <c r="AQ471" s="5"/>
      <c r="AU471" s="4"/>
      <c r="AY471" s="4"/>
      <c r="BC471" s="39"/>
      <c r="BD471" s="37"/>
      <c r="BG471" s="4"/>
      <c r="BK471" s="4"/>
      <c r="BO471" s="39"/>
      <c r="BP471" s="37"/>
      <c r="BQ471" s="37"/>
      <c r="BR471" s="37"/>
      <c r="BS471" s="31"/>
    </row>
    <row r="472" spans="8:71" s="2" customFormat="1" x14ac:dyDescent="0.2">
      <c r="H472" s="5"/>
      <c r="U472" s="37"/>
      <c r="V472" s="37"/>
      <c r="Y472" s="5"/>
      <c r="AC472" s="5"/>
      <c r="AG472" s="5"/>
      <c r="AK472" s="5"/>
      <c r="AO472" s="38"/>
      <c r="AP472" s="5"/>
      <c r="AQ472" s="5"/>
      <c r="AU472" s="4"/>
      <c r="AY472" s="4"/>
      <c r="BC472" s="39"/>
      <c r="BD472" s="37"/>
      <c r="BG472" s="4"/>
      <c r="BK472" s="4"/>
      <c r="BO472" s="39"/>
      <c r="BP472" s="37"/>
      <c r="BQ472" s="37"/>
      <c r="BR472" s="37"/>
      <c r="BS472" s="31"/>
    </row>
    <row r="473" spans="8:71" s="2" customFormat="1" x14ac:dyDescent="0.2">
      <c r="H473" s="5"/>
      <c r="U473" s="37"/>
      <c r="V473" s="37"/>
      <c r="Y473" s="5"/>
      <c r="AC473" s="5"/>
      <c r="AG473" s="5"/>
      <c r="AK473" s="5"/>
      <c r="AO473" s="38"/>
      <c r="AP473" s="5"/>
      <c r="AQ473" s="5"/>
      <c r="AU473" s="4"/>
      <c r="AY473" s="4"/>
      <c r="BC473" s="39"/>
      <c r="BD473" s="37"/>
      <c r="BG473" s="4"/>
      <c r="BK473" s="4"/>
      <c r="BO473" s="39"/>
      <c r="BP473" s="37"/>
      <c r="BQ473" s="37"/>
      <c r="BR473" s="37"/>
      <c r="BS473" s="31"/>
    </row>
    <row r="474" spans="8:71" s="2" customFormat="1" x14ac:dyDescent="0.2">
      <c r="H474" s="5"/>
      <c r="U474" s="37"/>
      <c r="V474" s="37"/>
      <c r="Y474" s="5"/>
      <c r="AC474" s="5"/>
      <c r="AG474" s="5"/>
      <c r="AK474" s="5"/>
      <c r="AO474" s="38"/>
      <c r="AP474" s="5"/>
      <c r="AQ474" s="5"/>
      <c r="AU474" s="4"/>
      <c r="AY474" s="4"/>
      <c r="BC474" s="39"/>
      <c r="BD474" s="37"/>
      <c r="BG474" s="4"/>
      <c r="BK474" s="4"/>
      <c r="BO474" s="39"/>
      <c r="BP474" s="37"/>
      <c r="BQ474" s="37"/>
      <c r="BR474" s="37"/>
      <c r="BS474" s="31"/>
    </row>
    <row r="475" spans="8:71" s="2" customFormat="1" x14ac:dyDescent="0.2">
      <c r="H475" s="5"/>
      <c r="U475" s="37"/>
      <c r="V475" s="37"/>
      <c r="Y475" s="5"/>
      <c r="AC475" s="5"/>
      <c r="AG475" s="5"/>
      <c r="AK475" s="5"/>
      <c r="AO475" s="38"/>
      <c r="AP475" s="5"/>
      <c r="AQ475" s="5"/>
      <c r="AU475" s="4"/>
      <c r="AY475" s="4"/>
      <c r="BC475" s="39"/>
      <c r="BD475" s="37"/>
      <c r="BG475" s="4"/>
      <c r="BK475" s="4"/>
      <c r="BO475" s="39"/>
      <c r="BP475" s="37"/>
      <c r="BQ475" s="37"/>
      <c r="BR475" s="37"/>
      <c r="BS475" s="31"/>
    </row>
    <row r="476" spans="8:71" s="2" customFormat="1" x14ac:dyDescent="0.2">
      <c r="H476" s="5"/>
      <c r="U476" s="37"/>
      <c r="V476" s="37"/>
      <c r="Y476" s="5"/>
      <c r="AC476" s="5"/>
      <c r="AG476" s="5"/>
      <c r="AK476" s="5"/>
      <c r="AO476" s="38"/>
      <c r="AP476" s="5"/>
      <c r="AQ476" s="5"/>
      <c r="AU476" s="4"/>
      <c r="AY476" s="4"/>
      <c r="BC476" s="39"/>
      <c r="BD476" s="37"/>
      <c r="BG476" s="4"/>
      <c r="BK476" s="4"/>
      <c r="BO476" s="39"/>
      <c r="BP476" s="37"/>
      <c r="BQ476" s="37"/>
      <c r="BR476" s="37"/>
      <c r="BS476" s="31"/>
    </row>
    <row r="477" spans="8:71" s="2" customFormat="1" x14ac:dyDescent="0.2">
      <c r="H477" s="5"/>
      <c r="U477" s="37"/>
      <c r="V477" s="37"/>
      <c r="Y477" s="5"/>
      <c r="AC477" s="5"/>
      <c r="AG477" s="5"/>
      <c r="AK477" s="5"/>
      <c r="AO477" s="38"/>
      <c r="AP477" s="5"/>
      <c r="AQ477" s="5"/>
      <c r="AU477" s="4"/>
      <c r="AY477" s="4"/>
      <c r="BC477" s="39"/>
      <c r="BD477" s="37"/>
      <c r="BG477" s="4"/>
      <c r="BK477" s="4"/>
      <c r="BO477" s="39"/>
      <c r="BP477" s="37"/>
      <c r="BQ477" s="37"/>
      <c r="BR477" s="37"/>
      <c r="BS477" s="31"/>
    </row>
    <row r="478" spans="8:71" s="2" customFormat="1" x14ac:dyDescent="0.2">
      <c r="H478" s="5"/>
      <c r="U478" s="37"/>
      <c r="V478" s="37"/>
      <c r="Y478" s="5"/>
      <c r="AC478" s="5"/>
      <c r="AG478" s="5"/>
      <c r="AK478" s="5"/>
      <c r="AO478" s="38"/>
      <c r="AP478" s="5"/>
      <c r="AQ478" s="5"/>
      <c r="AU478" s="4"/>
      <c r="AY478" s="4"/>
      <c r="BC478" s="39"/>
      <c r="BD478" s="37"/>
      <c r="BG478" s="4"/>
      <c r="BK478" s="4"/>
      <c r="BO478" s="39"/>
      <c r="BP478" s="37"/>
      <c r="BQ478" s="37"/>
      <c r="BR478" s="37"/>
      <c r="BS478" s="31"/>
    </row>
    <row r="479" spans="8:71" s="2" customFormat="1" x14ac:dyDescent="0.2">
      <c r="H479" s="5"/>
      <c r="U479" s="37"/>
      <c r="V479" s="37"/>
      <c r="Y479" s="5"/>
      <c r="AC479" s="5"/>
      <c r="AG479" s="5"/>
      <c r="AK479" s="5"/>
      <c r="AO479" s="38"/>
      <c r="AP479" s="5"/>
      <c r="AQ479" s="5"/>
      <c r="AU479" s="4"/>
      <c r="AY479" s="4"/>
      <c r="BC479" s="39"/>
      <c r="BD479" s="37"/>
      <c r="BG479" s="4"/>
      <c r="BK479" s="4"/>
      <c r="BO479" s="39"/>
      <c r="BP479" s="37"/>
      <c r="BQ479" s="37"/>
      <c r="BR479" s="37"/>
      <c r="BS479" s="31"/>
    </row>
    <row r="480" spans="8:71" s="2" customFormat="1" x14ac:dyDescent="0.2">
      <c r="H480" s="5"/>
      <c r="U480" s="37"/>
      <c r="V480" s="37"/>
      <c r="Y480" s="5"/>
      <c r="AC480" s="5"/>
      <c r="AG480" s="5"/>
      <c r="AK480" s="5"/>
      <c r="AO480" s="38"/>
      <c r="AP480" s="5"/>
      <c r="AQ480" s="5"/>
      <c r="AU480" s="4"/>
      <c r="AY480" s="4"/>
      <c r="BC480" s="39"/>
      <c r="BD480" s="37"/>
      <c r="BG480" s="4"/>
      <c r="BK480" s="4"/>
      <c r="BO480" s="39"/>
      <c r="BP480" s="37"/>
      <c r="BQ480" s="37"/>
      <c r="BR480" s="37"/>
      <c r="BS480" s="31"/>
    </row>
    <row r="481" spans="8:71" s="2" customFormat="1" x14ac:dyDescent="0.2">
      <c r="H481" s="5"/>
      <c r="U481" s="37"/>
      <c r="V481" s="37"/>
      <c r="Y481" s="5"/>
      <c r="AC481" s="5"/>
      <c r="AG481" s="5"/>
      <c r="AK481" s="5"/>
      <c r="AO481" s="38"/>
      <c r="AP481" s="5"/>
      <c r="AQ481" s="5"/>
      <c r="AU481" s="4"/>
      <c r="AY481" s="4"/>
      <c r="BC481" s="39"/>
      <c r="BD481" s="37"/>
      <c r="BG481" s="4"/>
      <c r="BK481" s="4"/>
      <c r="BO481" s="39"/>
      <c r="BP481" s="37"/>
      <c r="BQ481" s="37"/>
      <c r="BR481" s="37"/>
      <c r="BS481" s="31"/>
    </row>
    <row r="482" spans="8:71" s="2" customFormat="1" x14ac:dyDescent="0.2">
      <c r="H482" s="5"/>
      <c r="U482" s="37"/>
      <c r="V482" s="37"/>
      <c r="Y482" s="5"/>
      <c r="AC482" s="5"/>
      <c r="AG482" s="5"/>
      <c r="AK482" s="5"/>
      <c r="AO482" s="38"/>
      <c r="AP482" s="5"/>
      <c r="AQ482" s="5"/>
      <c r="AU482" s="4"/>
      <c r="AY482" s="4"/>
      <c r="BC482" s="39"/>
      <c r="BD482" s="37"/>
      <c r="BG482" s="4"/>
      <c r="BK482" s="4"/>
      <c r="BO482" s="39"/>
      <c r="BP482" s="37"/>
      <c r="BQ482" s="37"/>
      <c r="BR482" s="37"/>
      <c r="BS482" s="31"/>
    </row>
    <row r="483" spans="8:71" s="2" customFormat="1" x14ac:dyDescent="0.2">
      <c r="H483" s="5"/>
      <c r="U483" s="37"/>
      <c r="V483" s="37"/>
      <c r="Y483" s="5"/>
      <c r="AC483" s="5"/>
      <c r="AG483" s="5"/>
      <c r="AK483" s="5"/>
      <c r="AO483" s="38"/>
      <c r="AP483" s="5"/>
      <c r="AQ483" s="5"/>
      <c r="AU483" s="4"/>
      <c r="AY483" s="4"/>
      <c r="BC483" s="39"/>
      <c r="BD483" s="37"/>
      <c r="BG483" s="4"/>
      <c r="BK483" s="4"/>
      <c r="BO483" s="39"/>
      <c r="BP483" s="37"/>
      <c r="BQ483" s="37"/>
      <c r="BR483" s="37"/>
      <c r="BS483" s="31"/>
    </row>
    <row r="484" spans="8:71" s="2" customFormat="1" x14ac:dyDescent="0.2">
      <c r="H484" s="5"/>
      <c r="U484" s="37"/>
      <c r="V484" s="37"/>
      <c r="Y484" s="5"/>
      <c r="AC484" s="5"/>
      <c r="AG484" s="5"/>
      <c r="AK484" s="5"/>
      <c r="AO484" s="38"/>
      <c r="AP484" s="5"/>
      <c r="AQ484" s="5"/>
      <c r="AU484" s="4"/>
      <c r="AY484" s="4"/>
      <c r="BC484" s="39"/>
      <c r="BD484" s="37"/>
      <c r="BG484" s="4"/>
      <c r="BK484" s="4"/>
      <c r="BO484" s="39"/>
      <c r="BP484" s="37"/>
      <c r="BQ484" s="37"/>
      <c r="BR484" s="37"/>
      <c r="BS484" s="31"/>
    </row>
    <row r="485" spans="8:71" s="2" customFormat="1" x14ac:dyDescent="0.2">
      <c r="H485" s="5"/>
      <c r="U485" s="37"/>
      <c r="V485" s="37"/>
      <c r="Y485" s="5"/>
      <c r="AC485" s="5"/>
      <c r="AG485" s="5"/>
      <c r="AK485" s="5"/>
      <c r="AO485" s="38"/>
      <c r="AP485" s="5"/>
      <c r="AQ485" s="5"/>
      <c r="AU485" s="4"/>
      <c r="AY485" s="4"/>
      <c r="BC485" s="39"/>
      <c r="BD485" s="37"/>
      <c r="BG485" s="4"/>
      <c r="BK485" s="4"/>
      <c r="BO485" s="39"/>
      <c r="BP485" s="37"/>
      <c r="BQ485" s="37"/>
      <c r="BR485" s="37"/>
      <c r="BS485" s="31"/>
    </row>
    <row r="486" spans="8:71" s="2" customFormat="1" x14ac:dyDescent="0.2">
      <c r="H486" s="5"/>
      <c r="U486" s="37"/>
      <c r="V486" s="37"/>
      <c r="Y486" s="5"/>
      <c r="AC486" s="5"/>
      <c r="AG486" s="5"/>
      <c r="AK486" s="5"/>
      <c r="AO486" s="38"/>
      <c r="AP486" s="5"/>
      <c r="AQ486" s="5"/>
      <c r="AU486" s="4"/>
      <c r="AY486" s="4"/>
      <c r="BC486" s="39"/>
      <c r="BD486" s="37"/>
      <c r="BG486" s="4"/>
      <c r="BK486" s="4"/>
      <c r="BO486" s="39"/>
      <c r="BP486" s="37"/>
      <c r="BQ486" s="37"/>
      <c r="BR486" s="37"/>
      <c r="BS486" s="31"/>
    </row>
    <row r="487" spans="8:71" s="2" customFormat="1" x14ac:dyDescent="0.2">
      <c r="H487" s="5"/>
      <c r="U487" s="37"/>
      <c r="V487" s="37"/>
      <c r="Y487" s="5"/>
      <c r="AC487" s="5"/>
      <c r="AG487" s="5"/>
      <c r="AK487" s="5"/>
      <c r="AO487" s="38"/>
      <c r="AP487" s="5"/>
      <c r="AQ487" s="5"/>
      <c r="AU487" s="4"/>
      <c r="AY487" s="4"/>
      <c r="BC487" s="39"/>
      <c r="BD487" s="37"/>
      <c r="BG487" s="4"/>
      <c r="BK487" s="4"/>
      <c r="BO487" s="39"/>
      <c r="BP487" s="37"/>
      <c r="BQ487" s="37"/>
      <c r="BR487" s="37"/>
      <c r="BS487" s="31"/>
    </row>
    <row r="488" spans="8:71" s="2" customFormat="1" x14ac:dyDescent="0.2">
      <c r="H488" s="5"/>
      <c r="U488" s="37"/>
      <c r="V488" s="37"/>
      <c r="Y488" s="5"/>
      <c r="AC488" s="5"/>
      <c r="AG488" s="5"/>
      <c r="AK488" s="5"/>
      <c r="AO488" s="38"/>
      <c r="AP488" s="5"/>
      <c r="AQ488" s="5"/>
      <c r="AU488" s="4"/>
      <c r="AY488" s="4"/>
      <c r="BC488" s="39"/>
      <c r="BD488" s="37"/>
      <c r="BG488" s="4"/>
      <c r="BK488" s="4"/>
      <c r="BO488" s="39"/>
      <c r="BP488" s="37"/>
      <c r="BQ488" s="37"/>
      <c r="BR488" s="37"/>
      <c r="BS488" s="31"/>
    </row>
    <row r="489" spans="8:71" s="2" customFormat="1" x14ac:dyDescent="0.2">
      <c r="H489" s="5"/>
      <c r="U489" s="37"/>
      <c r="V489" s="37"/>
      <c r="Y489" s="5"/>
      <c r="AC489" s="5"/>
      <c r="AG489" s="5"/>
      <c r="AK489" s="5"/>
      <c r="AO489" s="38"/>
      <c r="AP489" s="5"/>
      <c r="AQ489" s="5"/>
      <c r="AU489" s="4"/>
      <c r="AY489" s="4"/>
      <c r="BC489" s="39"/>
      <c r="BD489" s="37"/>
      <c r="BG489" s="4"/>
      <c r="BK489" s="4"/>
      <c r="BO489" s="39"/>
      <c r="BP489" s="37"/>
      <c r="BQ489" s="37"/>
      <c r="BR489" s="37"/>
      <c r="BS489" s="31"/>
    </row>
    <row r="490" spans="8:71" s="2" customFormat="1" x14ac:dyDescent="0.2">
      <c r="H490" s="5"/>
      <c r="U490" s="37"/>
      <c r="V490" s="37"/>
      <c r="Y490" s="5"/>
      <c r="AC490" s="5"/>
      <c r="AG490" s="5"/>
      <c r="AK490" s="5"/>
      <c r="AO490" s="38"/>
      <c r="AP490" s="5"/>
      <c r="AQ490" s="5"/>
      <c r="AU490" s="4"/>
      <c r="AY490" s="4"/>
      <c r="BC490" s="39"/>
      <c r="BD490" s="37"/>
      <c r="BG490" s="4"/>
      <c r="BK490" s="4"/>
      <c r="BO490" s="39"/>
      <c r="BP490" s="37"/>
      <c r="BQ490" s="37"/>
      <c r="BR490" s="37"/>
      <c r="BS490" s="31"/>
    </row>
    <row r="491" spans="8:71" s="2" customFormat="1" x14ac:dyDescent="0.2">
      <c r="H491" s="5"/>
      <c r="U491" s="37"/>
      <c r="V491" s="37"/>
      <c r="Y491" s="5"/>
      <c r="AC491" s="5"/>
      <c r="AG491" s="5"/>
      <c r="AK491" s="5"/>
      <c r="AO491" s="38"/>
      <c r="AP491" s="5"/>
      <c r="AQ491" s="5"/>
      <c r="AU491" s="4"/>
      <c r="AY491" s="4"/>
      <c r="BC491" s="39"/>
      <c r="BD491" s="37"/>
      <c r="BG491" s="4"/>
      <c r="BK491" s="4"/>
      <c r="BO491" s="39"/>
      <c r="BP491" s="37"/>
      <c r="BQ491" s="37"/>
      <c r="BR491" s="37"/>
      <c r="BS491" s="31"/>
    </row>
    <row r="492" spans="8:71" s="2" customFormat="1" x14ac:dyDescent="0.2">
      <c r="H492" s="5"/>
      <c r="U492" s="37"/>
      <c r="V492" s="37"/>
      <c r="Y492" s="5"/>
      <c r="AC492" s="5"/>
      <c r="AG492" s="5"/>
      <c r="AK492" s="5"/>
      <c r="AO492" s="38"/>
      <c r="AP492" s="5"/>
      <c r="AQ492" s="5"/>
      <c r="AU492" s="4"/>
      <c r="AY492" s="4"/>
      <c r="BC492" s="39"/>
      <c r="BD492" s="37"/>
      <c r="BG492" s="4"/>
      <c r="BK492" s="4"/>
      <c r="BO492" s="39"/>
      <c r="BP492" s="37"/>
      <c r="BQ492" s="37"/>
      <c r="BR492" s="37"/>
      <c r="BS492" s="31"/>
    </row>
    <row r="493" spans="8:71" s="2" customFormat="1" x14ac:dyDescent="0.2">
      <c r="H493" s="5"/>
      <c r="U493" s="37"/>
      <c r="V493" s="37"/>
      <c r="Y493" s="5"/>
      <c r="AC493" s="5"/>
      <c r="AG493" s="5"/>
      <c r="AK493" s="5"/>
      <c r="AO493" s="38"/>
      <c r="AP493" s="5"/>
      <c r="AQ493" s="5"/>
      <c r="AU493" s="4"/>
      <c r="AY493" s="4"/>
      <c r="BC493" s="39"/>
      <c r="BD493" s="37"/>
      <c r="BG493" s="4"/>
      <c r="BK493" s="4"/>
      <c r="BO493" s="39"/>
      <c r="BP493" s="37"/>
      <c r="BQ493" s="37"/>
      <c r="BR493" s="37"/>
      <c r="BS493" s="31"/>
    </row>
    <row r="494" spans="8:71" s="2" customFormat="1" x14ac:dyDescent="0.2">
      <c r="H494" s="5"/>
      <c r="U494" s="37"/>
      <c r="V494" s="37"/>
      <c r="Y494" s="5"/>
      <c r="AC494" s="5"/>
      <c r="AG494" s="5"/>
      <c r="AK494" s="5"/>
      <c r="AO494" s="38"/>
      <c r="AP494" s="5"/>
      <c r="AQ494" s="5"/>
      <c r="AU494" s="4"/>
      <c r="AY494" s="4"/>
      <c r="BC494" s="39"/>
      <c r="BD494" s="37"/>
      <c r="BG494" s="4"/>
      <c r="BK494" s="4"/>
      <c r="BO494" s="39"/>
      <c r="BP494" s="37"/>
      <c r="BQ494" s="37"/>
      <c r="BR494" s="37"/>
      <c r="BS494" s="31"/>
    </row>
    <row r="495" spans="8:71" s="2" customFormat="1" x14ac:dyDescent="0.2">
      <c r="H495" s="5"/>
      <c r="U495" s="37"/>
      <c r="V495" s="37"/>
      <c r="Y495" s="5"/>
      <c r="AC495" s="5"/>
      <c r="AG495" s="5"/>
      <c r="AK495" s="5"/>
      <c r="AO495" s="38"/>
      <c r="AP495" s="5"/>
      <c r="AQ495" s="5"/>
      <c r="AU495" s="4"/>
      <c r="AY495" s="4"/>
      <c r="BC495" s="39"/>
      <c r="BD495" s="37"/>
      <c r="BG495" s="4"/>
      <c r="BK495" s="4"/>
      <c r="BO495" s="39"/>
      <c r="BP495" s="37"/>
      <c r="BQ495" s="37"/>
      <c r="BR495" s="37"/>
      <c r="BS495" s="31"/>
    </row>
    <row r="496" spans="8:71" s="2" customFormat="1" x14ac:dyDescent="0.2">
      <c r="H496" s="5"/>
      <c r="U496" s="37"/>
      <c r="V496" s="37"/>
      <c r="Y496" s="5"/>
      <c r="AC496" s="5"/>
      <c r="AG496" s="5"/>
      <c r="AK496" s="5"/>
      <c r="AO496" s="38"/>
      <c r="AP496" s="5"/>
      <c r="AQ496" s="5"/>
      <c r="AU496" s="4"/>
      <c r="AY496" s="4"/>
      <c r="BC496" s="39"/>
      <c r="BD496" s="37"/>
      <c r="BG496" s="4"/>
      <c r="BK496" s="4"/>
      <c r="BO496" s="39"/>
      <c r="BP496" s="37"/>
      <c r="BQ496" s="37"/>
      <c r="BR496" s="37"/>
      <c r="BS496" s="31"/>
    </row>
    <row r="497" spans="8:71" s="2" customFormat="1" x14ac:dyDescent="0.2">
      <c r="H497" s="5"/>
      <c r="U497" s="37"/>
      <c r="V497" s="37"/>
      <c r="Y497" s="5"/>
      <c r="AC497" s="5"/>
      <c r="AG497" s="5"/>
      <c r="AK497" s="5"/>
      <c r="AO497" s="38"/>
      <c r="AP497" s="5"/>
      <c r="AQ497" s="5"/>
      <c r="AU497" s="4"/>
      <c r="AY497" s="4"/>
      <c r="BC497" s="39"/>
      <c r="BD497" s="37"/>
      <c r="BG497" s="4"/>
      <c r="BK497" s="4"/>
      <c r="BO497" s="39"/>
      <c r="BP497" s="37"/>
      <c r="BQ497" s="37"/>
      <c r="BR497" s="37"/>
      <c r="BS497" s="31"/>
    </row>
    <row r="498" spans="8:71" s="2" customFormat="1" x14ac:dyDescent="0.2">
      <c r="H498" s="5"/>
      <c r="U498" s="37"/>
      <c r="V498" s="37"/>
      <c r="Y498" s="5"/>
      <c r="AC498" s="5"/>
      <c r="AG498" s="5"/>
      <c r="AK498" s="5"/>
      <c r="AO498" s="38"/>
      <c r="AP498" s="5"/>
      <c r="AQ498" s="5"/>
      <c r="AU498" s="4"/>
      <c r="AY498" s="4"/>
      <c r="BC498" s="39"/>
      <c r="BD498" s="37"/>
      <c r="BG498" s="4"/>
      <c r="BK498" s="4"/>
      <c r="BO498" s="39"/>
      <c r="BP498" s="37"/>
      <c r="BQ498" s="37"/>
      <c r="BR498" s="37"/>
      <c r="BS498" s="31"/>
    </row>
    <row r="499" spans="8:71" s="2" customFormat="1" x14ac:dyDescent="0.2">
      <c r="H499" s="5"/>
      <c r="U499" s="37"/>
      <c r="V499" s="37"/>
      <c r="Y499" s="5"/>
      <c r="AC499" s="5"/>
      <c r="AG499" s="5"/>
      <c r="AK499" s="5"/>
      <c r="AO499" s="38"/>
      <c r="AP499" s="5"/>
      <c r="AQ499" s="5"/>
      <c r="AU499" s="4"/>
      <c r="AY499" s="4"/>
      <c r="BC499" s="39"/>
      <c r="BD499" s="37"/>
      <c r="BG499" s="4"/>
      <c r="BK499" s="4"/>
      <c r="BO499" s="39"/>
      <c r="BP499" s="37"/>
      <c r="BQ499" s="37"/>
      <c r="BR499" s="37"/>
      <c r="BS499" s="31"/>
    </row>
    <row r="500" spans="8:71" s="2" customFormat="1" x14ac:dyDescent="0.2">
      <c r="H500" s="5"/>
      <c r="U500" s="37"/>
      <c r="V500" s="37"/>
      <c r="Y500" s="5"/>
      <c r="AC500" s="5"/>
      <c r="AG500" s="5"/>
      <c r="AK500" s="5"/>
      <c r="AO500" s="38"/>
      <c r="AP500" s="5"/>
      <c r="AQ500" s="5"/>
      <c r="AU500" s="4"/>
      <c r="AY500" s="4"/>
      <c r="BC500" s="39"/>
      <c r="BD500" s="37"/>
      <c r="BG500" s="4"/>
      <c r="BK500" s="4"/>
      <c r="BO500" s="39"/>
      <c r="BP500" s="37"/>
      <c r="BQ500" s="37"/>
      <c r="BR500" s="37"/>
      <c r="BS500" s="31"/>
    </row>
    <row r="501" spans="8:71" s="2" customFormat="1" x14ac:dyDescent="0.2">
      <c r="H501" s="5"/>
      <c r="U501" s="37"/>
      <c r="V501" s="37"/>
      <c r="Y501" s="5"/>
      <c r="AC501" s="5"/>
      <c r="AG501" s="5"/>
      <c r="AK501" s="5"/>
      <c r="AO501" s="38"/>
      <c r="AP501" s="5"/>
      <c r="AQ501" s="5"/>
      <c r="AU501" s="4"/>
      <c r="AY501" s="4"/>
      <c r="BC501" s="39"/>
      <c r="BD501" s="37"/>
      <c r="BG501" s="4"/>
      <c r="BK501" s="4"/>
      <c r="BO501" s="39"/>
      <c r="BP501" s="37"/>
      <c r="BQ501" s="37"/>
      <c r="BR501" s="37"/>
      <c r="BS501" s="31"/>
    </row>
    <row r="502" spans="8:71" s="2" customFormat="1" x14ac:dyDescent="0.2">
      <c r="H502" s="5"/>
      <c r="U502" s="37"/>
      <c r="V502" s="37"/>
      <c r="Y502" s="5"/>
      <c r="AC502" s="5"/>
      <c r="AG502" s="5"/>
      <c r="AK502" s="5"/>
      <c r="AO502" s="38"/>
      <c r="AP502" s="5"/>
      <c r="AQ502" s="5"/>
      <c r="AU502" s="4"/>
      <c r="AY502" s="4"/>
      <c r="BC502" s="39"/>
      <c r="BD502" s="37"/>
      <c r="BG502" s="4"/>
      <c r="BK502" s="4"/>
      <c r="BO502" s="39"/>
      <c r="BP502" s="37"/>
      <c r="BQ502" s="37"/>
      <c r="BR502" s="37"/>
      <c r="BS502" s="31"/>
    </row>
    <row r="503" spans="8:71" s="2" customFormat="1" x14ac:dyDescent="0.2">
      <c r="H503" s="5"/>
      <c r="U503" s="37"/>
      <c r="V503" s="37"/>
      <c r="Y503" s="5"/>
      <c r="AC503" s="5"/>
      <c r="AG503" s="5"/>
      <c r="AK503" s="5"/>
      <c r="AO503" s="38"/>
      <c r="AP503" s="5"/>
      <c r="AQ503" s="5"/>
      <c r="AU503" s="4"/>
      <c r="AY503" s="4"/>
      <c r="BC503" s="39"/>
      <c r="BD503" s="37"/>
      <c r="BG503" s="4"/>
      <c r="BK503" s="4"/>
      <c r="BO503" s="39"/>
      <c r="BP503" s="37"/>
      <c r="BQ503" s="37"/>
      <c r="BR503" s="37"/>
      <c r="BS503" s="31"/>
    </row>
    <row r="504" spans="8:71" s="2" customFormat="1" x14ac:dyDescent="0.2">
      <c r="H504" s="5"/>
      <c r="U504" s="37"/>
      <c r="V504" s="37"/>
      <c r="Y504" s="5"/>
      <c r="AC504" s="5"/>
      <c r="AG504" s="5"/>
      <c r="AK504" s="5"/>
      <c r="AO504" s="38"/>
      <c r="AP504" s="5"/>
      <c r="AQ504" s="5"/>
      <c r="AU504" s="4"/>
      <c r="AY504" s="4"/>
      <c r="BC504" s="39"/>
      <c r="BD504" s="37"/>
      <c r="BG504" s="4"/>
      <c r="BK504" s="4"/>
      <c r="BO504" s="39"/>
      <c r="BP504" s="37"/>
      <c r="BQ504" s="37"/>
      <c r="BR504" s="37"/>
      <c r="BS504" s="31"/>
    </row>
    <row r="505" spans="8:71" s="2" customFormat="1" x14ac:dyDescent="0.2">
      <c r="H505" s="5"/>
      <c r="U505" s="37"/>
      <c r="V505" s="37"/>
      <c r="Y505" s="5"/>
      <c r="AC505" s="5"/>
      <c r="AG505" s="5"/>
      <c r="AK505" s="5"/>
      <c r="AO505" s="38"/>
      <c r="AP505" s="5"/>
      <c r="AQ505" s="5"/>
      <c r="AU505" s="4"/>
      <c r="AY505" s="4"/>
      <c r="BC505" s="39"/>
      <c r="BD505" s="37"/>
      <c r="BG505" s="4"/>
      <c r="BK505" s="4"/>
      <c r="BO505" s="39"/>
      <c r="BP505" s="37"/>
      <c r="BQ505" s="37"/>
      <c r="BR505" s="37"/>
      <c r="BS505" s="31"/>
    </row>
    <row r="506" spans="8:71" s="2" customFormat="1" x14ac:dyDescent="0.2">
      <c r="H506" s="5"/>
      <c r="U506" s="37"/>
      <c r="V506" s="37"/>
      <c r="Y506" s="5"/>
      <c r="AC506" s="5"/>
      <c r="AG506" s="5"/>
      <c r="AK506" s="5"/>
      <c r="AO506" s="38"/>
      <c r="AP506" s="5"/>
      <c r="AQ506" s="5"/>
      <c r="AU506" s="4"/>
      <c r="AY506" s="4"/>
      <c r="BC506" s="39"/>
      <c r="BD506" s="37"/>
      <c r="BG506" s="4"/>
      <c r="BK506" s="4"/>
      <c r="BO506" s="39"/>
      <c r="BP506" s="37"/>
      <c r="BQ506" s="37"/>
      <c r="BR506" s="37"/>
      <c r="BS506" s="31"/>
    </row>
    <row r="507" spans="8:71" s="2" customFormat="1" x14ac:dyDescent="0.2">
      <c r="H507" s="5"/>
      <c r="U507" s="37"/>
      <c r="V507" s="37"/>
      <c r="Y507" s="5"/>
      <c r="AC507" s="5"/>
      <c r="AG507" s="5"/>
      <c r="AK507" s="5"/>
      <c r="AO507" s="38"/>
      <c r="AP507" s="5"/>
      <c r="AQ507" s="5"/>
      <c r="AU507" s="4"/>
      <c r="AY507" s="4"/>
      <c r="BC507" s="39"/>
      <c r="BD507" s="37"/>
      <c r="BG507" s="4"/>
      <c r="BK507" s="4"/>
      <c r="BO507" s="39"/>
      <c r="BP507" s="37"/>
      <c r="BQ507" s="37"/>
      <c r="BR507" s="37"/>
      <c r="BS507" s="31"/>
    </row>
    <row r="508" spans="8:71" s="2" customFormat="1" x14ac:dyDescent="0.2">
      <c r="H508" s="5"/>
      <c r="U508" s="37"/>
      <c r="V508" s="37"/>
      <c r="Y508" s="5"/>
      <c r="AC508" s="5"/>
      <c r="AG508" s="5"/>
      <c r="AK508" s="5"/>
      <c r="AO508" s="38"/>
      <c r="AP508" s="5"/>
      <c r="AQ508" s="5"/>
      <c r="AU508" s="4"/>
      <c r="AY508" s="4"/>
      <c r="BC508" s="39"/>
      <c r="BD508" s="37"/>
      <c r="BG508" s="4"/>
      <c r="BK508" s="4"/>
      <c r="BO508" s="39"/>
      <c r="BP508" s="37"/>
      <c r="BQ508" s="37"/>
      <c r="BR508" s="37"/>
      <c r="BS508" s="31"/>
    </row>
    <row r="509" spans="8:71" s="2" customFormat="1" x14ac:dyDescent="0.2">
      <c r="H509" s="5"/>
      <c r="U509" s="37"/>
      <c r="V509" s="37"/>
      <c r="Y509" s="5"/>
      <c r="AC509" s="5"/>
      <c r="AG509" s="5"/>
      <c r="AK509" s="5"/>
      <c r="AO509" s="38"/>
      <c r="AP509" s="5"/>
      <c r="AQ509" s="5"/>
      <c r="AU509" s="4"/>
      <c r="AY509" s="4"/>
      <c r="BC509" s="39"/>
      <c r="BD509" s="37"/>
      <c r="BG509" s="4"/>
      <c r="BK509" s="4"/>
      <c r="BO509" s="39"/>
      <c r="BP509" s="37"/>
      <c r="BQ509" s="37"/>
      <c r="BR509" s="37"/>
      <c r="BS509" s="31"/>
    </row>
    <row r="510" spans="8:71" s="2" customFormat="1" x14ac:dyDescent="0.2">
      <c r="H510" s="5"/>
      <c r="U510" s="37"/>
      <c r="V510" s="37"/>
      <c r="Y510" s="5"/>
      <c r="AC510" s="5"/>
      <c r="AG510" s="5"/>
      <c r="AK510" s="5"/>
      <c r="AO510" s="38"/>
      <c r="AP510" s="5"/>
      <c r="AQ510" s="5"/>
      <c r="AU510" s="4"/>
      <c r="AY510" s="4"/>
      <c r="BC510" s="39"/>
      <c r="BD510" s="37"/>
      <c r="BG510" s="4"/>
      <c r="BK510" s="4"/>
      <c r="BO510" s="39"/>
      <c r="BP510" s="37"/>
      <c r="BQ510" s="37"/>
      <c r="BR510" s="37"/>
      <c r="BS510" s="31"/>
    </row>
    <row r="511" spans="8:71" s="2" customFormat="1" x14ac:dyDescent="0.2">
      <c r="H511" s="5"/>
      <c r="U511" s="37"/>
      <c r="V511" s="37"/>
      <c r="Y511" s="5"/>
      <c r="AC511" s="5"/>
      <c r="AG511" s="5"/>
      <c r="AK511" s="5"/>
      <c r="AO511" s="38"/>
      <c r="AP511" s="5"/>
      <c r="AQ511" s="5"/>
      <c r="AU511" s="4"/>
      <c r="AY511" s="4"/>
      <c r="BC511" s="39"/>
      <c r="BD511" s="37"/>
      <c r="BG511" s="4"/>
      <c r="BK511" s="4"/>
      <c r="BO511" s="39"/>
      <c r="BP511" s="37"/>
      <c r="BQ511" s="37"/>
      <c r="BR511" s="37"/>
      <c r="BS511" s="31"/>
    </row>
    <row r="512" spans="8:71" s="2" customFormat="1" x14ac:dyDescent="0.2">
      <c r="H512" s="5"/>
      <c r="U512" s="37"/>
      <c r="V512" s="37"/>
      <c r="Y512" s="5"/>
      <c r="AC512" s="5"/>
      <c r="AG512" s="5"/>
      <c r="AK512" s="5"/>
      <c r="AO512" s="38"/>
      <c r="AP512" s="5"/>
      <c r="AQ512" s="5"/>
      <c r="AU512" s="4"/>
      <c r="AY512" s="4"/>
      <c r="BC512" s="39"/>
      <c r="BD512" s="37"/>
      <c r="BG512" s="4"/>
      <c r="BK512" s="4"/>
      <c r="BO512" s="39"/>
      <c r="BP512" s="37"/>
      <c r="BQ512" s="37"/>
      <c r="BR512" s="37"/>
      <c r="BS512" s="31"/>
    </row>
    <row r="513" spans="8:71" s="2" customFormat="1" x14ac:dyDescent="0.2">
      <c r="H513" s="5"/>
      <c r="U513" s="37"/>
      <c r="V513" s="37"/>
      <c r="Y513" s="5"/>
      <c r="AC513" s="5"/>
      <c r="AG513" s="5"/>
      <c r="AK513" s="5"/>
      <c r="AO513" s="38"/>
      <c r="AP513" s="5"/>
      <c r="AQ513" s="5"/>
      <c r="AU513" s="4"/>
      <c r="AY513" s="4"/>
      <c r="BC513" s="39"/>
      <c r="BD513" s="37"/>
      <c r="BG513" s="4"/>
      <c r="BK513" s="4"/>
      <c r="BO513" s="39"/>
      <c r="BP513" s="37"/>
      <c r="BQ513" s="37"/>
      <c r="BR513" s="37"/>
      <c r="BS513" s="31"/>
    </row>
    <row r="514" spans="8:71" s="2" customFormat="1" x14ac:dyDescent="0.2">
      <c r="H514" s="5"/>
      <c r="U514" s="37"/>
      <c r="V514" s="37"/>
      <c r="Y514" s="5"/>
      <c r="AC514" s="5"/>
      <c r="AG514" s="5"/>
      <c r="AK514" s="5"/>
      <c r="AO514" s="38"/>
      <c r="AP514" s="5"/>
      <c r="AQ514" s="5"/>
      <c r="AU514" s="4"/>
      <c r="AY514" s="4"/>
      <c r="BC514" s="39"/>
      <c r="BD514" s="37"/>
      <c r="BG514" s="4"/>
      <c r="BK514" s="4"/>
      <c r="BO514" s="39"/>
      <c r="BP514" s="37"/>
      <c r="BQ514" s="37"/>
      <c r="BR514" s="37"/>
      <c r="BS514" s="31"/>
    </row>
    <row r="515" spans="8:71" s="2" customFormat="1" x14ac:dyDescent="0.2">
      <c r="H515" s="5"/>
      <c r="U515" s="37"/>
      <c r="V515" s="37"/>
      <c r="Y515" s="5"/>
      <c r="AC515" s="5"/>
      <c r="AG515" s="5"/>
      <c r="AK515" s="5"/>
      <c r="AO515" s="38"/>
      <c r="AP515" s="5"/>
      <c r="AQ515" s="5"/>
      <c r="AU515" s="4"/>
      <c r="AY515" s="4"/>
      <c r="BC515" s="39"/>
      <c r="BD515" s="37"/>
      <c r="BG515" s="4"/>
      <c r="BK515" s="4"/>
      <c r="BO515" s="39"/>
      <c r="BP515" s="37"/>
      <c r="BQ515" s="37"/>
      <c r="BR515" s="37"/>
      <c r="BS515" s="31"/>
    </row>
    <row r="516" spans="8:71" s="2" customFormat="1" x14ac:dyDescent="0.2">
      <c r="H516" s="5"/>
      <c r="U516" s="37"/>
      <c r="V516" s="37"/>
      <c r="Y516" s="5"/>
      <c r="AC516" s="5"/>
      <c r="AG516" s="5"/>
      <c r="AK516" s="5"/>
      <c r="AO516" s="38"/>
      <c r="AP516" s="5"/>
      <c r="AQ516" s="5"/>
      <c r="AU516" s="4"/>
      <c r="AY516" s="4"/>
      <c r="BC516" s="39"/>
      <c r="BD516" s="37"/>
      <c r="BG516" s="4"/>
      <c r="BK516" s="4"/>
      <c r="BO516" s="39"/>
      <c r="BP516" s="37"/>
      <c r="BQ516" s="37"/>
      <c r="BR516" s="37"/>
      <c r="BS516" s="31"/>
    </row>
    <row r="517" spans="8:71" s="2" customFormat="1" x14ac:dyDescent="0.2">
      <c r="H517" s="5"/>
      <c r="U517" s="37"/>
      <c r="V517" s="37"/>
      <c r="Y517" s="5"/>
      <c r="AC517" s="5"/>
      <c r="AG517" s="5"/>
      <c r="AK517" s="5"/>
      <c r="AO517" s="38"/>
      <c r="AP517" s="5"/>
      <c r="AQ517" s="5"/>
      <c r="AU517" s="4"/>
      <c r="AY517" s="4"/>
      <c r="BC517" s="39"/>
      <c r="BD517" s="37"/>
      <c r="BG517" s="4"/>
      <c r="BK517" s="4"/>
      <c r="BO517" s="39"/>
      <c r="BP517" s="37"/>
      <c r="BQ517" s="37"/>
      <c r="BR517" s="37"/>
      <c r="BS517" s="31"/>
    </row>
    <row r="518" spans="8:71" s="2" customFormat="1" x14ac:dyDescent="0.2">
      <c r="H518" s="5"/>
      <c r="U518" s="37"/>
      <c r="V518" s="37"/>
      <c r="Y518" s="5"/>
      <c r="AC518" s="5"/>
      <c r="AG518" s="5"/>
      <c r="AK518" s="5"/>
      <c r="AO518" s="38"/>
      <c r="AP518" s="5"/>
      <c r="AQ518" s="5"/>
      <c r="AU518" s="4"/>
      <c r="AY518" s="4"/>
      <c r="BC518" s="39"/>
      <c r="BD518" s="37"/>
      <c r="BG518" s="4"/>
      <c r="BK518" s="4"/>
      <c r="BO518" s="39"/>
      <c r="BP518" s="37"/>
      <c r="BQ518" s="37"/>
      <c r="BR518" s="37"/>
      <c r="BS518" s="31"/>
    </row>
    <row r="519" spans="8:71" s="2" customFormat="1" x14ac:dyDescent="0.2">
      <c r="H519" s="5"/>
      <c r="U519" s="37"/>
      <c r="V519" s="37"/>
      <c r="Y519" s="5"/>
      <c r="AC519" s="5"/>
      <c r="AG519" s="5"/>
      <c r="AK519" s="5"/>
      <c r="AO519" s="38"/>
      <c r="AP519" s="5"/>
      <c r="AQ519" s="5"/>
      <c r="AU519" s="4"/>
      <c r="AY519" s="4"/>
      <c r="BC519" s="39"/>
      <c r="BD519" s="37"/>
      <c r="BG519" s="4"/>
      <c r="BK519" s="4"/>
      <c r="BO519" s="39"/>
      <c r="BP519" s="37"/>
      <c r="BQ519" s="37"/>
      <c r="BR519" s="37"/>
      <c r="BS519" s="31"/>
    </row>
    <row r="520" spans="8:71" s="2" customFormat="1" x14ac:dyDescent="0.2">
      <c r="H520" s="5"/>
      <c r="U520" s="37"/>
      <c r="V520" s="37"/>
      <c r="Y520" s="5"/>
      <c r="AC520" s="5"/>
      <c r="AG520" s="5"/>
      <c r="AK520" s="5"/>
      <c r="AO520" s="38"/>
      <c r="AP520" s="5"/>
      <c r="AQ520" s="5"/>
      <c r="AU520" s="4"/>
      <c r="AY520" s="4"/>
      <c r="BC520" s="39"/>
      <c r="BD520" s="37"/>
      <c r="BG520" s="4"/>
      <c r="BK520" s="4"/>
      <c r="BO520" s="39"/>
      <c r="BP520" s="37"/>
      <c r="BQ520" s="37"/>
      <c r="BR520" s="37"/>
      <c r="BS520" s="31"/>
    </row>
    <row r="521" spans="8:71" s="2" customFormat="1" x14ac:dyDescent="0.2">
      <c r="H521" s="5"/>
      <c r="U521" s="37"/>
      <c r="V521" s="37"/>
      <c r="Y521" s="5"/>
      <c r="AC521" s="5"/>
      <c r="AG521" s="5"/>
      <c r="AK521" s="5"/>
      <c r="AO521" s="38"/>
      <c r="AP521" s="5"/>
      <c r="AQ521" s="5"/>
      <c r="AU521" s="4"/>
      <c r="AY521" s="4"/>
      <c r="BC521" s="39"/>
      <c r="BD521" s="37"/>
      <c r="BG521" s="4"/>
      <c r="BK521" s="4"/>
      <c r="BO521" s="39"/>
      <c r="BP521" s="37"/>
      <c r="BQ521" s="37"/>
      <c r="BR521" s="37"/>
      <c r="BS521" s="31"/>
    </row>
    <row r="522" spans="8:71" s="2" customFormat="1" x14ac:dyDescent="0.2">
      <c r="H522" s="5"/>
      <c r="U522" s="37"/>
      <c r="V522" s="37"/>
      <c r="Y522" s="5"/>
      <c r="AC522" s="5"/>
      <c r="AG522" s="5"/>
      <c r="AK522" s="5"/>
      <c r="AO522" s="38"/>
      <c r="AP522" s="5"/>
      <c r="AQ522" s="5"/>
      <c r="AU522" s="4"/>
      <c r="AY522" s="4"/>
      <c r="BC522" s="39"/>
      <c r="BD522" s="37"/>
      <c r="BG522" s="4"/>
      <c r="BK522" s="4"/>
      <c r="BO522" s="39"/>
      <c r="BP522" s="37"/>
      <c r="BQ522" s="37"/>
      <c r="BR522" s="37"/>
      <c r="BS522" s="31"/>
    </row>
    <row r="523" spans="8:71" s="2" customFormat="1" x14ac:dyDescent="0.2">
      <c r="H523" s="5"/>
      <c r="U523" s="37"/>
      <c r="V523" s="37"/>
      <c r="Y523" s="5"/>
      <c r="AC523" s="5"/>
      <c r="AG523" s="5"/>
      <c r="AK523" s="5"/>
      <c r="AO523" s="38"/>
      <c r="AP523" s="5"/>
      <c r="AQ523" s="5"/>
      <c r="AU523" s="4"/>
      <c r="AY523" s="4"/>
      <c r="BC523" s="39"/>
      <c r="BD523" s="37"/>
      <c r="BG523" s="4"/>
      <c r="BK523" s="4"/>
      <c r="BO523" s="39"/>
      <c r="BP523" s="37"/>
      <c r="BQ523" s="37"/>
      <c r="BR523" s="37"/>
      <c r="BS523" s="31"/>
    </row>
    <row r="524" spans="8:71" s="2" customFormat="1" x14ac:dyDescent="0.2">
      <c r="H524" s="5"/>
      <c r="U524" s="37"/>
      <c r="V524" s="37"/>
      <c r="Y524" s="5"/>
      <c r="AC524" s="5"/>
      <c r="AG524" s="5"/>
      <c r="AK524" s="5"/>
      <c r="AO524" s="38"/>
      <c r="AP524" s="5"/>
      <c r="AQ524" s="5"/>
      <c r="AU524" s="4"/>
      <c r="AY524" s="4"/>
      <c r="BC524" s="39"/>
      <c r="BD524" s="37"/>
      <c r="BG524" s="4"/>
      <c r="BK524" s="4"/>
      <c r="BO524" s="39"/>
      <c r="BP524" s="37"/>
      <c r="BQ524" s="37"/>
      <c r="BR524" s="37"/>
      <c r="BS524" s="31"/>
    </row>
    <row r="525" spans="8:71" s="2" customFormat="1" x14ac:dyDescent="0.2">
      <c r="H525" s="5"/>
      <c r="U525" s="37"/>
      <c r="V525" s="37"/>
      <c r="Y525" s="5"/>
      <c r="AC525" s="5"/>
      <c r="AG525" s="5"/>
      <c r="AK525" s="5"/>
      <c r="AO525" s="38"/>
      <c r="AP525" s="5"/>
      <c r="AQ525" s="5"/>
      <c r="AU525" s="4"/>
      <c r="AY525" s="4"/>
      <c r="BC525" s="39"/>
      <c r="BD525" s="37"/>
      <c r="BG525" s="4"/>
      <c r="BK525" s="4"/>
      <c r="BO525" s="39"/>
      <c r="BP525" s="37"/>
      <c r="BQ525" s="37"/>
      <c r="BR525" s="37"/>
      <c r="BS525" s="31"/>
    </row>
    <row r="526" spans="8:71" s="2" customFormat="1" x14ac:dyDescent="0.2">
      <c r="H526" s="5"/>
      <c r="U526" s="37"/>
      <c r="V526" s="37"/>
      <c r="Y526" s="5"/>
      <c r="AC526" s="5"/>
      <c r="AG526" s="5"/>
      <c r="AK526" s="5"/>
      <c r="AO526" s="38"/>
      <c r="AP526" s="5"/>
      <c r="AQ526" s="5"/>
      <c r="AU526" s="4"/>
      <c r="AY526" s="4"/>
      <c r="BC526" s="39"/>
      <c r="BD526" s="37"/>
      <c r="BG526" s="4"/>
      <c r="BK526" s="4"/>
      <c r="BO526" s="39"/>
      <c r="BP526" s="37"/>
      <c r="BQ526" s="37"/>
      <c r="BR526" s="37"/>
      <c r="BS526" s="31"/>
    </row>
    <row r="527" spans="8:71" s="2" customFormat="1" x14ac:dyDescent="0.2">
      <c r="H527" s="5"/>
      <c r="U527" s="37"/>
      <c r="V527" s="37"/>
      <c r="Y527" s="5"/>
      <c r="AC527" s="5"/>
      <c r="AG527" s="5"/>
      <c r="AK527" s="5"/>
      <c r="AO527" s="38"/>
      <c r="AP527" s="5"/>
      <c r="AQ527" s="5"/>
      <c r="AU527" s="4"/>
      <c r="AY527" s="4"/>
      <c r="BC527" s="39"/>
      <c r="BD527" s="37"/>
      <c r="BG527" s="4"/>
      <c r="BK527" s="4"/>
      <c r="BO527" s="39"/>
      <c r="BP527" s="37"/>
      <c r="BQ527" s="37"/>
      <c r="BR527" s="37"/>
      <c r="BS527" s="31"/>
    </row>
    <row r="528" spans="8:71" s="2" customFormat="1" x14ac:dyDescent="0.2">
      <c r="H528" s="5"/>
      <c r="U528" s="37"/>
      <c r="V528" s="37"/>
      <c r="Y528" s="5"/>
      <c r="AC528" s="5"/>
      <c r="AG528" s="5"/>
      <c r="AK528" s="5"/>
      <c r="AO528" s="38"/>
      <c r="AP528" s="5"/>
      <c r="AQ528" s="5"/>
      <c r="AU528" s="4"/>
      <c r="AY528" s="4"/>
      <c r="BC528" s="39"/>
      <c r="BD528" s="37"/>
      <c r="BG528" s="4"/>
      <c r="BK528" s="4"/>
      <c r="BO528" s="39"/>
      <c r="BP528" s="37"/>
      <c r="BQ528" s="37"/>
      <c r="BR528" s="37"/>
      <c r="BS528" s="31"/>
    </row>
    <row r="529" spans="8:71" s="2" customFormat="1" x14ac:dyDescent="0.2">
      <c r="H529" s="5"/>
      <c r="U529" s="37"/>
      <c r="V529" s="37"/>
      <c r="Y529" s="5"/>
      <c r="AC529" s="5"/>
      <c r="AG529" s="5"/>
      <c r="AK529" s="5"/>
      <c r="AO529" s="38"/>
      <c r="AP529" s="5"/>
      <c r="AQ529" s="5"/>
      <c r="AU529" s="4"/>
      <c r="AY529" s="4"/>
      <c r="BC529" s="39"/>
      <c r="BD529" s="37"/>
      <c r="BG529" s="4"/>
      <c r="BK529" s="4"/>
      <c r="BO529" s="39"/>
      <c r="BP529" s="37"/>
      <c r="BQ529" s="37"/>
      <c r="BR529" s="37"/>
      <c r="BS529" s="31"/>
    </row>
    <row r="530" spans="8:71" s="2" customFormat="1" x14ac:dyDescent="0.2">
      <c r="H530" s="5"/>
      <c r="U530" s="37"/>
      <c r="V530" s="37"/>
      <c r="Y530" s="5"/>
      <c r="AC530" s="5"/>
      <c r="AG530" s="5"/>
      <c r="AK530" s="5"/>
      <c r="AO530" s="38"/>
      <c r="AP530" s="5"/>
      <c r="AQ530" s="5"/>
      <c r="AU530" s="4"/>
      <c r="AY530" s="4"/>
      <c r="BC530" s="39"/>
      <c r="BD530" s="37"/>
      <c r="BG530" s="4"/>
      <c r="BK530" s="4"/>
      <c r="BO530" s="39"/>
      <c r="BP530" s="37"/>
      <c r="BQ530" s="37"/>
      <c r="BR530" s="37"/>
      <c r="BS530" s="31"/>
    </row>
    <row r="531" spans="8:71" s="2" customFormat="1" x14ac:dyDescent="0.2">
      <c r="H531" s="5"/>
      <c r="U531" s="37"/>
      <c r="V531" s="37"/>
      <c r="Y531" s="5"/>
      <c r="AC531" s="5"/>
      <c r="AG531" s="5"/>
      <c r="AK531" s="5"/>
      <c r="AO531" s="38"/>
      <c r="AP531" s="5"/>
      <c r="AQ531" s="5"/>
      <c r="AU531" s="4"/>
      <c r="AY531" s="4"/>
      <c r="BC531" s="39"/>
      <c r="BD531" s="37"/>
      <c r="BG531" s="4"/>
      <c r="BK531" s="4"/>
      <c r="BO531" s="39"/>
      <c r="BP531" s="37"/>
      <c r="BQ531" s="37"/>
      <c r="BR531" s="37"/>
      <c r="BS531" s="31"/>
    </row>
    <row r="532" spans="8:71" s="2" customFormat="1" x14ac:dyDescent="0.2">
      <c r="H532" s="5"/>
      <c r="U532" s="37"/>
      <c r="V532" s="37"/>
      <c r="Y532" s="5"/>
      <c r="AC532" s="5"/>
      <c r="AG532" s="5"/>
      <c r="AK532" s="5"/>
      <c r="AO532" s="38"/>
      <c r="AP532" s="5"/>
      <c r="AQ532" s="5"/>
      <c r="AU532" s="4"/>
      <c r="AY532" s="4"/>
      <c r="BC532" s="39"/>
      <c r="BD532" s="37"/>
      <c r="BG532" s="4"/>
      <c r="BK532" s="4"/>
      <c r="BO532" s="39"/>
      <c r="BP532" s="37"/>
      <c r="BQ532" s="37"/>
      <c r="BR532" s="37"/>
      <c r="BS532" s="31"/>
    </row>
    <row r="533" spans="8:71" s="2" customFormat="1" x14ac:dyDescent="0.2">
      <c r="H533" s="5"/>
      <c r="U533" s="37"/>
      <c r="V533" s="37"/>
      <c r="Y533" s="5"/>
      <c r="AC533" s="5"/>
      <c r="AG533" s="5"/>
      <c r="AK533" s="5"/>
      <c r="AO533" s="38"/>
      <c r="AP533" s="5"/>
      <c r="AQ533" s="5"/>
      <c r="AU533" s="4"/>
      <c r="AY533" s="4"/>
      <c r="BC533" s="39"/>
      <c r="BD533" s="37"/>
      <c r="BG533" s="4"/>
      <c r="BK533" s="4"/>
      <c r="BO533" s="39"/>
      <c r="BP533" s="37"/>
      <c r="BQ533" s="37"/>
      <c r="BR533" s="37"/>
      <c r="BS533" s="31"/>
    </row>
    <row r="534" spans="8:71" s="2" customFormat="1" x14ac:dyDescent="0.2">
      <c r="H534" s="5"/>
      <c r="U534" s="37"/>
      <c r="V534" s="37"/>
      <c r="Y534" s="5"/>
      <c r="AC534" s="5"/>
      <c r="AG534" s="5"/>
      <c r="AK534" s="5"/>
      <c r="AO534" s="38"/>
      <c r="AP534" s="5"/>
      <c r="AQ534" s="5"/>
      <c r="AU534" s="4"/>
      <c r="AY534" s="4"/>
      <c r="BC534" s="39"/>
      <c r="BD534" s="37"/>
      <c r="BG534" s="4"/>
      <c r="BK534" s="4"/>
      <c r="BO534" s="39"/>
      <c r="BP534" s="37"/>
      <c r="BQ534" s="37"/>
      <c r="BR534" s="37"/>
      <c r="BS534" s="31"/>
    </row>
    <row r="535" spans="8:71" s="2" customFormat="1" x14ac:dyDescent="0.2">
      <c r="H535" s="5"/>
      <c r="U535" s="37"/>
      <c r="V535" s="37"/>
      <c r="Y535" s="5"/>
      <c r="AC535" s="5"/>
      <c r="AG535" s="5"/>
      <c r="AK535" s="5"/>
      <c r="AO535" s="38"/>
      <c r="AP535" s="5"/>
      <c r="AQ535" s="5"/>
      <c r="AU535" s="4"/>
      <c r="AY535" s="4"/>
      <c r="BC535" s="39"/>
      <c r="BD535" s="37"/>
      <c r="BG535" s="4"/>
      <c r="BK535" s="4"/>
      <c r="BO535" s="39"/>
      <c r="BP535" s="37"/>
      <c r="BQ535" s="37"/>
      <c r="BR535" s="37"/>
      <c r="BS535" s="31"/>
    </row>
    <row r="536" spans="8:71" s="2" customFormat="1" x14ac:dyDescent="0.2">
      <c r="H536" s="5"/>
      <c r="U536" s="37"/>
      <c r="V536" s="37"/>
      <c r="Y536" s="5"/>
      <c r="AC536" s="5"/>
      <c r="AG536" s="5"/>
      <c r="AK536" s="5"/>
      <c r="AO536" s="38"/>
      <c r="AP536" s="5"/>
      <c r="AQ536" s="5"/>
      <c r="AU536" s="4"/>
      <c r="AY536" s="4"/>
      <c r="BC536" s="39"/>
      <c r="BD536" s="37"/>
      <c r="BG536" s="4"/>
      <c r="BK536" s="4"/>
      <c r="BO536" s="39"/>
      <c r="BP536" s="37"/>
      <c r="BQ536" s="37"/>
      <c r="BR536" s="37"/>
      <c r="BS536" s="31"/>
    </row>
    <row r="537" spans="8:71" s="2" customFormat="1" x14ac:dyDescent="0.2">
      <c r="H537" s="5"/>
      <c r="U537" s="37"/>
      <c r="V537" s="37"/>
      <c r="Y537" s="5"/>
      <c r="AC537" s="5"/>
      <c r="AG537" s="5"/>
      <c r="AK537" s="5"/>
      <c r="AO537" s="38"/>
      <c r="AP537" s="5"/>
      <c r="AQ537" s="5"/>
      <c r="AU537" s="4"/>
      <c r="AY537" s="4"/>
      <c r="BC537" s="39"/>
      <c r="BD537" s="37"/>
      <c r="BG537" s="4"/>
      <c r="BK537" s="4"/>
      <c r="BO537" s="39"/>
      <c r="BP537" s="37"/>
      <c r="BQ537" s="37"/>
      <c r="BR537" s="37"/>
      <c r="BS537" s="31"/>
    </row>
    <row r="538" spans="8:71" s="2" customFormat="1" x14ac:dyDescent="0.2">
      <c r="H538" s="5"/>
      <c r="U538" s="37"/>
      <c r="V538" s="37"/>
      <c r="Y538" s="5"/>
      <c r="AC538" s="5"/>
      <c r="AG538" s="5"/>
      <c r="AK538" s="5"/>
      <c r="AO538" s="38"/>
      <c r="AP538" s="5"/>
      <c r="AQ538" s="5"/>
      <c r="AU538" s="4"/>
      <c r="AY538" s="4"/>
      <c r="BC538" s="39"/>
      <c r="BD538" s="37"/>
      <c r="BG538" s="4"/>
      <c r="BK538" s="4"/>
      <c r="BO538" s="39"/>
      <c r="BP538" s="37"/>
      <c r="BQ538" s="37"/>
      <c r="BR538" s="37"/>
      <c r="BS538" s="31"/>
    </row>
    <row r="539" spans="8:71" s="2" customFormat="1" x14ac:dyDescent="0.2">
      <c r="H539" s="5"/>
      <c r="U539" s="37"/>
      <c r="V539" s="37"/>
      <c r="Y539" s="5"/>
      <c r="AC539" s="5"/>
      <c r="AG539" s="5"/>
      <c r="AK539" s="5"/>
      <c r="AO539" s="38"/>
      <c r="AP539" s="5"/>
      <c r="AQ539" s="5"/>
      <c r="AU539" s="4"/>
      <c r="AY539" s="4"/>
      <c r="BC539" s="39"/>
      <c r="BD539" s="37"/>
      <c r="BG539" s="4"/>
      <c r="BK539" s="4"/>
      <c r="BO539" s="39"/>
      <c r="BP539" s="37"/>
      <c r="BQ539" s="37"/>
      <c r="BR539" s="37"/>
      <c r="BS539" s="31"/>
    </row>
    <row r="540" spans="8:71" s="2" customFormat="1" x14ac:dyDescent="0.2">
      <c r="H540" s="5"/>
      <c r="U540" s="37"/>
      <c r="V540" s="37"/>
      <c r="Y540" s="5"/>
      <c r="AC540" s="5"/>
      <c r="AG540" s="5"/>
      <c r="AK540" s="5"/>
      <c r="AO540" s="38"/>
      <c r="AP540" s="5"/>
      <c r="AQ540" s="5"/>
      <c r="AU540" s="4"/>
      <c r="AY540" s="4"/>
      <c r="BC540" s="39"/>
      <c r="BD540" s="37"/>
      <c r="BG540" s="4"/>
      <c r="BK540" s="4"/>
      <c r="BO540" s="39"/>
      <c r="BP540" s="37"/>
      <c r="BQ540" s="37"/>
      <c r="BR540" s="37"/>
      <c r="BS540" s="31"/>
    </row>
    <row r="541" spans="8:71" s="2" customFormat="1" x14ac:dyDescent="0.2">
      <c r="H541" s="5"/>
      <c r="U541" s="37"/>
      <c r="V541" s="37"/>
      <c r="Y541" s="5"/>
      <c r="AC541" s="5"/>
      <c r="AG541" s="5"/>
      <c r="AK541" s="5"/>
      <c r="AO541" s="38"/>
      <c r="AP541" s="5"/>
      <c r="AQ541" s="5"/>
      <c r="AU541" s="4"/>
      <c r="AY541" s="4"/>
      <c r="BC541" s="39"/>
      <c r="BD541" s="37"/>
      <c r="BG541" s="4"/>
      <c r="BK541" s="4"/>
      <c r="BO541" s="39"/>
      <c r="BP541" s="37"/>
      <c r="BQ541" s="37"/>
      <c r="BR541" s="37"/>
      <c r="BS541" s="31"/>
    </row>
    <row r="542" spans="8:71" s="2" customFormat="1" x14ac:dyDescent="0.2">
      <c r="H542" s="5"/>
      <c r="U542" s="37"/>
      <c r="V542" s="37"/>
      <c r="Y542" s="5"/>
      <c r="AC542" s="5"/>
      <c r="AG542" s="5"/>
      <c r="AK542" s="5"/>
      <c r="AO542" s="38"/>
      <c r="AP542" s="5"/>
      <c r="AQ542" s="5"/>
      <c r="AU542" s="4"/>
      <c r="AY542" s="4"/>
      <c r="BC542" s="39"/>
      <c r="BD542" s="37"/>
      <c r="BG542" s="4"/>
      <c r="BK542" s="4"/>
      <c r="BO542" s="39"/>
      <c r="BP542" s="37"/>
      <c r="BQ542" s="37"/>
      <c r="BR542" s="37"/>
      <c r="BS542" s="31"/>
    </row>
    <row r="543" spans="8:71" s="2" customFormat="1" x14ac:dyDescent="0.2">
      <c r="H543" s="5"/>
      <c r="U543" s="37"/>
      <c r="V543" s="37"/>
      <c r="Y543" s="5"/>
      <c r="AC543" s="5"/>
      <c r="AG543" s="5"/>
      <c r="AK543" s="5"/>
      <c r="AO543" s="38"/>
      <c r="AP543" s="5"/>
      <c r="AQ543" s="5"/>
      <c r="AU543" s="4"/>
      <c r="AY543" s="4"/>
      <c r="BC543" s="39"/>
      <c r="BD543" s="37"/>
      <c r="BG543" s="4"/>
      <c r="BK543" s="4"/>
      <c r="BO543" s="39"/>
      <c r="BP543" s="37"/>
      <c r="BQ543" s="37"/>
      <c r="BR543" s="37"/>
      <c r="BS543" s="31"/>
    </row>
    <row r="544" spans="8:71" s="2" customFormat="1" x14ac:dyDescent="0.2">
      <c r="H544" s="5"/>
      <c r="U544" s="37"/>
      <c r="V544" s="37"/>
      <c r="Y544" s="5"/>
      <c r="AC544" s="5"/>
      <c r="AG544" s="5"/>
      <c r="AK544" s="5"/>
      <c r="AO544" s="38"/>
      <c r="AP544" s="5"/>
      <c r="AQ544" s="5"/>
      <c r="AU544" s="4"/>
      <c r="AY544" s="4"/>
      <c r="BC544" s="39"/>
      <c r="BD544" s="37"/>
      <c r="BG544" s="4"/>
      <c r="BK544" s="4"/>
      <c r="BO544" s="39"/>
      <c r="BP544" s="37"/>
      <c r="BQ544" s="37"/>
      <c r="BR544" s="37"/>
      <c r="BS544" s="31"/>
    </row>
    <row r="545" spans="8:71" s="2" customFormat="1" x14ac:dyDescent="0.2">
      <c r="H545" s="5"/>
      <c r="U545" s="37"/>
      <c r="V545" s="37"/>
      <c r="Y545" s="5"/>
      <c r="AC545" s="5"/>
      <c r="AG545" s="5"/>
      <c r="AK545" s="5"/>
      <c r="AO545" s="38"/>
      <c r="AP545" s="5"/>
      <c r="AQ545" s="5"/>
      <c r="AU545" s="4"/>
      <c r="AY545" s="4"/>
      <c r="BC545" s="39"/>
      <c r="BD545" s="37"/>
      <c r="BG545" s="4"/>
      <c r="BK545" s="4"/>
      <c r="BO545" s="39"/>
      <c r="BP545" s="37"/>
      <c r="BQ545" s="37"/>
      <c r="BR545" s="37"/>
      <c r="BS545" s="31"/>
    </row>
    <row r="546" spans="8:71" s="2" customFormat="1" x14ac:dyDescent="0.2">
      <c r="H546" s="5"/>
      <c r="U546" s="37"/>
      <c r="V546" s="37"/>
      <c r="Y546" s="5"/>
      <c r="AC546" s="5"/>
      <c r="AG546" s="5"/>
      <c r="AK546" s="5"/>
      <c r="AO546" s="38"/>
      <c r="AP546" s="5"/>
      <c r="AQ546" s="5"/>
      <c r="AU546" s="4"/>
      <c r="AY546" s="4"/>
      <c r="BC546" s="39"/>
      <c r="BD546" s="37"/>
      <c r="BG546" s="4"/>
      <c r="BK546" s="4"/>
      <c r="BO546" s="39"/>
      <c r="BP546" s="37"/>
      <c r="BQ546" s="37"/>
      <c r="BR546" s="37"/>
      <c r="BS546" s="31"/>
    </row>
    <row r="547" spans="8:71" s="2" customFormat="1" x14ac:dyDescent="0.2">
      <c r="H547" s="5"/>
      <c r="U547" s="37"/>
      <c r="V547" s="37"/>
      <c r="Y547" s="5"/>
      <c r="AC547" s="5"/>
      <c r="AG547" s="5"/>
      <c r="AK547" s="5"/>
      <c r="AO547" s="38"/>
      <c r="AP547" s="5"/>
      <c r="AQ547" s="5"/>
      <c r="AU547" s="4"/>
      <c r="AY547" s="4"/>
      <c r="BC547" s="39"/>
      <c r="BD547" s="37"/>
      <c r="BG547" s="4"/>
      <c r="BK547" s="4"/>
      <c r="BO547" s="39"/>
      <c r="BP547" s="37"/>
      <c r="BQ547" s="37"/>
      <c r="BR547" s="37"/>
      <c r="BS547" s="31"/>
    </row>
    <row r="548" spans="8:71" s="2" customFormat="1" x14ac:dyDescent="0.2">
      <c r="H548" s="5"/>
      <c r="U548" s="37"/>
      <c r="V548" s="37"/>
      <c r="Y548" s="5"/>
      <c r="AC548" s="5"/>
      <c r="AG548" s="5"/>
      <c r="AK548" s="5"/>
      <c r="AO548" s="38"/>
      <c r="AP548" s="5"/>
      <c r="AQ548" s="5"/>
      <c r="AU548" s="4"/>
      <c r="AY548" s="4"/>
      <c r="BC548" s="39"/>
      <c r="BD548" s="37"/>
      <c r="BG548" s="4"/>
      <c r="BK548" s="4"/>
      <c r="BO548" s="39"/>
      <c r="BP548" s="37"/>
      <c r="BQ548" s="37"/>
      <c r="BR548" s="37"/>
      <c r="BS548" s="31"/>
    </row>
    <row r="549" spans="8:71" s="2" customFormat="1" x14ac:dyDescent="0.2">
      <c r="H549" s="5"/>
      <c r="U549" s="37"/>
      <c r="V549" s="37"/>
      <c r="Y549" s="5"/>
      <c r="AC549" s="5"/>
      <c r="AG549" s="5"/>
      <c r="AK549" s="5"/>
      <c r="AO549" s="38"/>
      <c r="AP549" s="5"/>
      <c r="AQ549" s="5"/>
      <c r="AU549" s="4"/>
      <c r="AY549" s="4"/>
      <c r="BC549" s="39"/>
      <c r="BD549" s="37"/>
      <c r="BG549" s="4"/>
      <c r="BK549" s="4"/>
      <c r="BO549" s="39"/>
      <c r="BP549" s="37"/>
      <c r="BQ549" s="37"/>
      <c r="BR549" s="37"/>
      <c r="BS549" s="31"/>
    </row>
    <row r="550" spans="8:71" s="2" customFormat="1" x14ac:dyDescent="0.2">
      <c r="H550" s="5"/>
      <c r="U550" s="37"/>
      <c r="V550" s="37"/>
      <c r="Y550" s="5"/>
      <c r="AC550" s="5"/>
      <c r="AG550" s="5"/>
      <c r="AK550" s="5"/>
      <c r="AO550" s="38"/>
      <c r="AP550" s="5"/>
      <c r="AQ550" s="5"/>
      <c r="AU550" s="4"/>
      <c r="AY550" s="4"/>
      <c r="BC550" s="39"/>
      <c r="BD550" s="37"/>
      <c r="BG550" s="4"/>
      <c r="BK550" s="4"/>
      <c r="BO550" s="39"/>
      <c r="BP550" s="37"/>
      <c r="BQ550" s="37"/>
      <c r="BR550" s="37"/>
      <c r="BS550" s="31"/>
    </row>
    <row r="551" spans="8:71" s="2" customFormat="1" x14ac:dyDescent="0.2">
      <c r="H551" s="5"/>
      <c r="U551" s="37"/>
      <c r="V551" s="37"/>
      <c r="Y551" s="5"/>
      <c r="AC551" s="5"/>
      <c r="AG551" s="5"/>
      <c r="AK551" s="5"/>
      <c r="AO551" s="38"/>
      <c r="AP551" s="5"/>
      <c r="AQ551" s="5"/>
      <c r="AU551" s="4"/>
      <c r="AY551" s="4"/>
      <c r="BC551" s="39"/>
      <c r="BD551" s="37"/>
      <c r="BG551" s="4"/>
      <c r="BK551" s="4"/>
      <c r="BO551" s="39"/>
      <c r="BP551" s="37"/>
      <c r="BQ551" s="37"/>
      <c r="BR551" s="37"/>
      <c r="BS551" s="31"/>
    </row>
    <row r="552" spans="8:71" s="2" customFormat="1" x14ac:dyDescent="0.2">
      <c r="H552" s="5"/>
      <c r="U552" s="37"/>
      <c r="V552" s="37"/>
      <c r="Y552" s="5"/>
      <c r="AC552" s="5"/>
      <c r="AG552" s="5"/>
      <c r="AK552" s="5"/>
      <c r="AO552" s="38"/>
      <c r="AP552" s="5"/>
      <c r="AQ552" s="5"/>
      <c r="AU552" s="4"/>
      <c r="AY552" s="4"/>
      <c r="BC552" s="39"/>
      <c r="BD552" s="37"/>
      <c r="BG552" s="4"/>
      <c r="BK552" s="4"/>
      <c r="BO552" s="39"/>
      <c r="BP552" s="37"/>
      <c r="BQ552" s="37"/>
      <c r="BR552" s="37"/>
      <c r="BS552" s="31"/>
    </row>
    <row r="553" spans="8:71" s="2" customFormat="1" x14ac:dyDescent="0.2">
      <c r="H553" s="5"/>
      <c r="U553" s="37"/>
      <c r="V553" s="37"/>
      <c r="Y553" s="5"/>
      <c r="AC553" s="5"/>
      <c r="AG553" s="5"/>
      <c r="AK553" s="5"/>
      <c r="AO553" s="38"/>
      <c r="AP553" s="5"/>
      <c r="AQ553" s="5"/>
      <c r="AU553" s="4"/>
      <c r="AY553" s="4"/>
      <c r="BC553" s="39"/>
      <c r="BD553" s="37"/>
      <c r="BG553" s="4"/>
      <c r="BK553" s="4"/>
      <c r="BO553" s="39"/>
      <c r="BP553" s="37"/>
      <c r="BQ553" s="37"/>
      <c r="BR553" s="37"/>
      <c r="BS553" s="31"/>
    </row>
    <row r="554" spans="8:71" s="2" customFormat="1" x14ac:dyDescent="0.2">
      <c r="H554" s="5"/>
      <c r="U554" s="37"/>
      <c r="V554" s="37"/>
      <c r="Y554" s="5"/>
      <c r="AC554" s="5"/>
      <c r="AG554" s="5"/>
      <c r="AK554" s="5"/>
      <c r="AO554" s="38"/>
      <c r="AP554" s="5"/>
      <c r="AQ554" s="5"/>
      <c r="AU554" s="4"/>
      <c r="AY554" s="4"/>
      <c r="BC554" s="39"/>
      <c r="BD554" s="37"/>
      <c r="BG554" s="4"/>
      <c r="BK554" s="4"/>
      <c r="BO554" s="39"/>
      <c r="BP554" s="37"/>
      <c r="BQ554" s="37"/>
      <c r="BR554" s="37"/>
      <c r="BS554" s="31"/>
    </row>
    <row r="555" spans="8:71" s="2" customFormat="1" x14ac:dyDescent="0.2">
      <c r="H555" s="5"/>
      <c r="U555" s="37"/>
      <c r="V555" s="37"/>
      <c r="Y555" s="5"/>
      <c r="AC555" s="5"/>
      <c r="AG555" s="5"/>
      <c r="AK555" s="5"/>
      <c r="AO555" s="38"/>
      <c r="AP555" s="5"/>
      <c r="AQ555" s="5"/>
      <c r="AU555" s="4"/>
      <c r="AY555" s="4"/>
      <c r="BC555" s="39"/>
      <c r="BD555" s="37"/>
      <c r="BG555" s="4"/>
      <c r="BK555" s="4"/>
      <c r="BO555" s="39"/>
      <c r="BP555" s="37"/>
      <c r="BQ555" s="37"/>
      <c r="BR555" s="37"/>
      <c r="BS555" s="31"/>
    </row>
    <row r="556" spans="8:71" s="2" customFormat="1" x14ac:dyDescent="0.2">
      <c r="H556" s="5"/>
      <c r="U556" s="37"/>
      <c r="V556" s="37"/>
      <c r="Y556" s="5"/>
      <c r="AC556" s="5"/>
      <c r="AG556" s="5"/>
      <c r="AK556" s="5"/>
      <c r="AO556" s="38"/>
      <c r="AP556" s="5"/>
      <c r="AQ556" s="5"/>
      <c r="AU556" s="4"/>
      <c r="AY556" s="4"/>
      <c r="BC556" s="39"/>
      <c r="BD556" s="37"/>
      <c r="BG556" s="4"/>
      <c r="BK556" s="4"/>
      <c r="BO556" s="39"/>
      <c r="BP556" s="37"/>
      <c r="BQ556" s="37"/>
      <c r="BR556" s="37"/>
      <c r="BS556" s="31"/>
    </row>
    <row r="557" spans="8:71" s="2" customFormat="1" x14ac:dyDescent="0.2">
      <c r="H557" s="5"/>
      <c r="U557" s="37"/>
      <c r="V557" s="37"/>
      <c r="Y557" s="5"/>
      <c r="AC557" s="5"/>
      <c r="AG557" s="5"/>
      <c r="AK557" s="5"/>
      <c r="AO557" s="38"/>
      <c r="AP557" s="5"/>
      <c r="AQ557" s="5"/>
      <c r="AU557" s="4"/>
      <c r="AY557" s="4"/>
      <c r="BC557" s="39"/>
      <c r="BD557" s="37"/>
      <c r="BG557" s="4"/>
      <c r="BK557" s="4"/>
      <c r="BO557" s="39"/>
      <c r="BP557" s="37"/>
      <c r="BQ557" s="37"/>
      <c r="BR557" s="37"/>
      <c r="BS557" s="31"/>
    </row>
    <row r="558" spans="8:71" s="2" customFormat="1" x14ac:dyDescent="0.2">
      <c r="H558" s="5"/>
      <c r="U558" s="37"/>
      <c r="V558" s="37"/>
      <c r="Y558" s="5"/>
      <c r="AC558" s="5"/>
      <c r="AG558" s="5"/>
      <c r="AK558" s="5"/>
      <c r="AO558" s="38"/>
      <c r="AP558" s="5"/>
      <c r="AQ558" s="5"/>
      <c r="AU558" s="4"/>
      <c r="AY558" s="4"/>
      <c r="BC558" s="39"/>
      <c r="BD558" s="37"/>
      <c r="BG558" s="4"/>
      <c r="BK558" s="4"/>
      <c r="BO558" s="39"/>
      <c r="BP558" s="37"/>
      <c r="BQ558" s="37"/>
      <c r="BR558" s="37"/>
      <c r="BS558" s="31"/>
    </row>
    <row r="559" spans="8:71" s="2" customFormat="1" x14ac:dyDescent="0.2">
      <c r="H559" s="5"/>
      <c r="U559" s="37"/>
      <c r="V559" s="37"/>
      <c r="Y559" s="5"/>
      <c r="AC559" s="5"/>
      <c r="AG559" s="5"/>
      <c r="AK559" s="5"/>
      <c r="AO559" s="38"/>
      <c r="AP559" s="5"/>
      <c r="AQ559" s="5"/>
      <c r="AU559" s="4"/>
      <c r="AY559" s="4"/>
      <c r="BC559" s="39"/>
      <c r="BD559" s="37"/>
      <c r="BG559" s="4"/>
      <c r="BK559" s="4"/>
      <c r="BO559" s="39"/>
      <c r="BP559" s="37"/>
      <c r="BQ559" s="37"/>
      <c r="BR559" s="37"/>
      <c r="BS559" s="31"/>
    </row>
    <row r="560" spans="8:71" s="2" customFormat="1" x14ac:dyDescent="0.2">
      <c r="H560" s="5"/>
      <c r="U560" s="37"/>
      <c r="V560" s="37"/>
      <c r="Y560" s="5"/>
      <c r="AC560" s="5"/>
      <c r="AG560" s="5"/>
      <c r="AK560" s="5"/>
      <c r="AO560" s="38"/>
      <c r="AP560" s="5"/>
      <c r="AQ560" s="5"/>
      <c r="AU560" s="4"/>
      <c r="AY560" s="4"/>
      <c r="BC560" s="39"/>
      <c r="BD560" s="37"/>
      <c r="BG560" s="4"/>
      <c r="BK560" s="4"/>
      <c r="BO560" s="39"/>
      <c r="BP560" s="37"/>
      <c r="BQ560" s="37"/>
      <c r="BR560" s="37"/>
      <c r="BS560" s="31"/>
    </row>
    <row r="561" spans="8:71" s="2" customFormat="1" x14ac:dyDescent="0.2">
      <c r="H561" s="5"/>
      <c r="U561" s="37"/>
      <c r="V561" s="37"/>
      <c r="Y561" s="5"/>
      <c r="AC561" s="5"/>
      <c r="AG561" s="5"/>
      <c r="AK561" s="5"/>
      <c r="AO561" s="38"/>
      <c r="AP561" s="5"/>
      <c r="AQ561" s="5"/>
      <c r="AU561" s="4"/>
      <c r="AY561" s="4"/>
      <c r="BC561" s="39"/>
      <c r="BD561" s="37"/>
      <c r="BG561" s="4"/>
      <c r="BK561" s="4"/>
      <c r="BO561" s="39"/>
      <c r="BP561" s="37"/>
      <c r="BQ561" s="37"/>
      <c r="BR561" s="37"/>
      <c r="BS561" s="31"/>
    </row>
    <row r="562" spans="8:71" s="2" customFormat="1" x14ac:dyDescent="0.2">
      <c r="H562" s="5"/>
      <c r="U562" s="37"/>
      <c r="V562" s="37"/>
      <c r="Y562" s="5"/>
      <c r="AC562" s="5"/>
      <c r="AG562" s="5"/>
      <c r="AK562" s="5"/>
      <c r="AO562" s="38"/>
      <c r="AP562" s="5"/>
      <c r="AQ562" s="5"/>
      <c r="AU562" s="4"/>
      <c r="AY562" s="4"/>
      <c r="BC562" s="39"/>
      <c r="BD562" s="37"/>
      <c r="BG562" s="4"/>
      <c r="BK562" s="4"/>
      <c r="BO562" s="39"/>
      <c r="BP562" s="37"/>
      <c r="BQ562" s="37"/>
      <c r="BR562" s="37"/>
      <c r="BS562" s="31"/>
    </row>
    <row r="563" spans="8:71" s="2" customFormat="1" x14ac:dyDescent="0.2">
      <c r="H563" s="5"/>
      <c r="U563" s="37"/>
      <c r="V563" s="37"/>
      <c r="Y563" s="5"/>
      <c r="AC563" s="5"/>
      <c r="AG563" s="5"/>
      <c r="AK563" s="5"/>
      <c r="AO563" s="38"/>
      <c r="AP563" s="5"/>
      <c r="AQ563" s="5"/>
      <c r="AU563" s="4"/>
      <c r="AY563" s="4"/>
      <c r="BC563" s="39"/>
      <c r="BD563" s="37"/>
      <c r="BG563" s="4"/>
      <c r="BK563" s="4"/>
      <c r="BO563" s="39"/>
      <c r="BP563" s="37"/>
      <c r="BQ563" s="37"/>
      <c r="BR563" s="37"/>
      <c r="BS563" s="31"/>
    </row>
    <row r="564" spans="8:71" s="2" customFormat="1" x14ac:dyDescent="0.2">
      <c r="H564" s="5"/>
      <c r="U564" s="37"/>
      <c r="V564" s="37"/>
      <c r="Y564" s="5"/>
      <c r="AC564" s="5"/>
      <c r="AG564" s="5"/>
      <c r="AK564" s="5"/>
      <c r="AO564" s="38"/>
      <c r="AP564" s="5"/>
      <c r="AQ564" s="5"/>
      <c r="AU564" s="4"/>
      <c r="AY564" s="4"/>
      <c r="BC564" s="39"/>
      <c r="BD564" s="37"/>
      <c r="BG564" s="4"/>
      <c r="BK564" s="4"/>
      <c r="BO564" s="39"/>
      <c r="BP564" s="37"/>
      <c r="BQ564" s="37"/>
      <c r="BR564" s="37"/>
      <c r="BS564" s="31"/>
    </row>
    <row r="565" spans="8:71" s="2" customFormat="1" x14ac:dyDescent="0.2">
      <c r="H565" s="5"/>
      <c r="U565" s="37"/>
      <c r="V565" s="37"/>
      <c r="Y565" s="5"/>
      <c r="AC565" s="5"/>
      <c r="AG565" s="5"/>
      <c r="AK565" s="5"/>
      <c r="AO565" s="38"/>
      <c r="AP565" s="5"/>
      <c r="AQ565" s="5"/>
      <c r="AU565" s="4"/>
      <c r="AY565" s="4"/>
      <c r="BC565" s="39"/>
      <c r="BD565" s="37"/>
      <c r="BG565" s="4"/>
      <c r="BK565" s="4"/>
      <c r="BO565" s="39"/>
      <c r="BP565" s="37"/>
      <c r="BQ565" s="37"/>
      <c r="BR565" s="37"/>
      <c r="BS565" s="31"/>
    </row>
    <row r="566" spans="8:71" s="2" customFormat="1" x14ac:dyDescent="0.2">
      <c r="H566" s="5"/>
      <c r="U566" s="37"/>
      <c r="V566" s="37"/>
      <c r="Y566" s="5"/>
      <c r="AC566" s="5"/>
      <c r="AG566" s="5"/>
      <c r="AK566" s="5"/>
      <c r="AO566" s="38"/>
      <c r="AP566" s="5"/>
      <c r="AQ566" s="5"/>
      <c r="AU566" s="4"/>
      <c r="AY566" s="4"/>
      <c r="BC566" s="39"/>
      <c r="BD566" s="37"/>
      <c r="BG566" s="4"/>
      <c r="BK566" s="4"/>
      <c r="BO566" s="39"/>
      <c r="BP566" s="37"/>
      <c r="BQ566" s="37"/>
      <c r="BR566" s="37"/>
      <c r="BS566" s="31"/>
    </row>
    <row r="567" spans="8:71" s="2" customFormat="1" x14ac:dyDescent="0.2">
      <c r="H567" s="5"/>
      <c r="U567" s="37"/>
      <c r="V567" s="37"/>
      <c r="Y567" s="5"/>
      <c r="AC567" s="5"/>
      <c r="AG567" s="5"/>
      <c r="AK567" s="5"/>
      <c r="AO567" s="38"/>
      <c r="AP567" s="5"/>
      <c r="AQ567" s="5"/>
      <c r="AU567" s="4"/>
      <c r="AY567" s="4"/>
      <c r="BC567" s="39"/>
      <c r="BD567" s="37"/>
      <c r="BG567" s="4"/>
      <c r="BK567" s="4"/>
      <c r="BO567" s="39"/>
      <c r="BP567" s="37"/>
      <c r="BQ567" s="37"/>
      <c r="BR567" s="37"/>
      <c r="BS567" s="31"/>
    </row>
    <row r="568" spans="8:71" s="2" customFormat="1" x14ac:dyDescent="0.2">
      <c r="H568" s="5"/>
      <c r="U568" s="37"/>
      <c r="V568" s="37"/>
      <c r="Y568" s="5"/>
      <c r="AC568" s="5"/>
      <c r="AG568" s="5"/>
      <c r="AK568" s="5"/>
      <c r="AO568" s="38"/>
      <c r="AP568" s="5"/>
      <c r="AQ568" s="5"/>
      <c r="AU568" s="4"/>
      <c r="AY568" s="4"/>
      <c r="BC568" s="39"/>
      <c r="BD568" s="37"/>
      <c r="BG568" s="4"/>
      <c r="BK568" s="4"/>
      <c r="BO568" s="39"/>
      <c r="BP568" s="37"/>
      <c r="BQ568" s="37"/>
      <c r="BR568" s="37"/>
      <c r="BS568" s="31"/>
    </row>
    <row r="569" spans="8:71" s="2" customFormat="1" x14ac:dyDescent="0.2">
      <c r="H569" s="5"/>
      <c r="U569" s="37"/>
      <c r="V569" s="37"/>
      <c r="Y569" s="5"/>
      <c r="AC569" s="5"/>
      <c r="AG569" s="5"/>
      <c r="AK569" s="5"/>
      <c r="AO569" s="38"/>
      <c r="AP569" s="5"/>
      <c r="AQ569" s="5"/>
      <c r="AU569" s="4"/>
      <c r="AY569" s="4"/>
      <c r="BC569" s="39"/>
      <c r="BD569" s="37"/>
      <c r="BG569" s="4"/>
      <c r="BK569" s="4"/>
      <c r="BO569" s="39"/>
      <c r="BP569" s="37"/>
      <c r="BQ569" s="37"/>
      <c r="BR569" s="37"/>
      <c r="BS569" s="31"/>
    </row>
    <row r="570" spans="8:71" s="2" customFormat="1" x14ac:dyDescent="0.2">
      <c r="H570" s="5"/>
      <c r="U570" s="37"/>
      <c r="V570" s="37"/>
      <c r="Y570" s="5"/>
      <c r="AC570" s="5"/>
      <c r="AG570" s="5"/>
      <c r="AK570" s="5"/>
      <c r="AO570" s="38"/>
      <c r="AP570" s="5"/>
      <c r="AQ570" s="5"/>
      <c r="AU570" s="4"/>
      <c r="AY570" s="4"/>
      <c r="BC570" s="39"/>
      <c r="BD570" s="37"/>
      <c r="BG570" s="4"/>
      <c r="BK570" s="4"/>
      <c r="BO570" s="39"/>
      <c r="BP570" s="37"/>
      <c r="BQ570" s="37"/>
      <c r="BR570" s="37"/>
      <c r="BS570" s="31"/>
    </row>
    <row r="571" spans="8:71" s="2" customFormat="1" x14ac:dyDescent="0.2">
      <c r="H571" s="5"/>
      <c r="U571" s="37"/>
      <c r="V571" s="37"/>
      <c r="Y571" s="5"/>
      <c r="AC571" s="5"/>
      <c r="AG571" s="5"/>
      <c r="AK571" s="5"/>
      <c r="AO571" s="38"/>
      <c r="AP571" s="5"/>
      <c r="AQ571" s="5"/>
      <c r="AU571" s="4"/>
      <c r="AY571" s="4"/>
      <c r="BC571" s="39"/>
      <c r="BD571" s="37"/>
      <c r="BG571" s="4"/>
      <c r="BK571" s="4"/>
      <c r="BO571" s="39"/>
      <c r="BP571" s="37"/>
      <c r="BQ571" s="37"/>
      <c r="BR571" s="37"/>
      <c r="BS571" s="31"/>
    </row>
    <row r="572" spans="8:71" s="2" customFormat="1" x14ac:dyDescent="0.2">
      <c r="H572" s="5"/>
      <c r="U572" s="37"/>
      <c r="V572" s="37"/>
      <c r="Y572" s="5"/>
      <c r="AC572" s="5"/>
      <c r="AG572" s="5"/>
      <c r="AK572" s="5"/>
      <c r="AO572" s="38"/>
      <c r="AP572" s="5"/>
      <c r="AQ572" s="5"/>
      <c r="AU572" s="4"/>
      <c r="AY572" s="4"/>
      <c r="BC572" s="39"/>
      <c r="BD572" s="37"/>
      <c r="BG572" s="4"/>
      <c r="BK572" s="4"/>
      <c r="BO572" s="39"/>
      <c r="BP572" s="37"/>
      <c r="BQ572" s="37"/>
      <c r="BR572" s="37"/>
      <c r="BS572" s="31"/>
    </row>
    <row r="573" spans="8:71" s="2" customFormat="1" x14ac:dyDescent="0.2">
      <c r="H573" s="5"/>
      <c r="U573" s="37"/>
      <c r="V573" s="37"/>
      <c r="Y573" s="5"/>
      <c r="AC573" s="5"/>
      <c r="AG573" s="5"/>
      <c r="AK573" s="5"/>
      <c r="AO573" s="38"/>
      <c r="AP573" s="5"/>
      <c r="AQ573" s="5"/>
      <c r="AU573" s="4"/>
      <c r="AY573" s="4"/>
      <c r="BC573" s="39"/>
      <c r="BD573" s="37"/>
      <c r="BG573" s="4"/>
      <c r="BK573" s="4"/>
      <c r="BO573" s="39"/>
      <c r="BP573" s="37"/>
      <c r="BQ573" s="37"/>
      <c r="BR573" s="37"/>
      <c r="BS573" s="31"/>
    </row>
    <row r="574" spans="8:71" s="2" customFormat="1" x14ac:dyDescent="0.2">
      <c r="H574" s="5"/>
      <c r="U574" s="37"/>
      <c r="V574" s="37"/>
      <c r="Y574" s="5"/>
      <c r="AC574" s="5"/>
      <c r="AG574" s="5"/>
      <c r="AK574" s="5"/>
      <c r="AO574" s="38"/>
      <c r="AP574" s="5"/>
      <c r="AQ574" s="5"/>
      <c r="AU574" s="4"/>
      <c r="AY574" s="4"/>
      <c r="BC574" s="39"/>
      <c r="BD574" s="37"/>
      <c r="BG574" s="4"/>
      <c r="BK574" s="4"/>
      <c r="BO574" s="39"/>
      <c r="BP574" s="37"/>
      <c r="BQ574" s="37"/>
      <c r="BR574" s="37"/>
      <c r="BS574" s="31"/>
    </row>
    <row r="575" spans="8:71" s="2" customFormat="1" x14ac:dyDescent="0.2">
      <c r="H575" s="5"/>
      <c r="U575" s="37"/>
      <c r="V575" s="37"/>
      <c r="Y575" s="5"/>
      <c r="AC575" s="5"/>
      <c r="AG575" s="5"/>
      <c r="AK575" s="5"/>
      <c r="AO575" s="38"/>
      <c r="AP575" s="5"/>
      <c r="AQ575" s="5"/>
      <c r="AU575" s="4"/>
      <c r="AY575" s="4"/>
      <c r="BC575" s="39"/>
      <c r="BD575" s="37"/>
      <c r="BG575" s="4"/>
      <c r="BK575" s="4"/>
      <c r="BO575" s="39"/>
      <c r="BP575" s="37"/>
      <c r="BQ575" s="37"/>
      <c r="BR575" s="37"/>
      <c r="BS575" s="31"/>
    </row>
    <row r="576" spans="8:71" s="2" customFormat="1" x14ac:dyDescent="0.2">
      <c r="H576" s="5"/>
      <c r="U576" s="37"/>
      <c r="V576" s="37"/>
      <c r="Y576" s="5"/>
      <c r="AC576" s="5"/>
      <c r="AG576" s="5"/>
      <c r="AK576" s="5"/>
      <c r="AO576" s="38"/>
      <c r="AP576" s="5"/>
      <c r="AQ576" s="5"/>
      <c r="AU576" s="4"/>
      <c r="AY576" s="4"/>
      <c r="BC576" s="39"/>
      <c r="BD576" s="37"/>
      <c r="BG576" s="4"/>
      <c r="BK576" s="4"/>
      <c r="BO576" s="39"/>
      <c r="BP576" s="37"/>
      <c r="BQ576" s="37"/>
      <c r="BR576" s="37"/>
      <c r="BS576" s="31"/>
    </row>
    <row r="577" spans="8:71" s="2" customFormat="1" x14ac:dyDescent="0.2">
      <c r="H577" s="5"/>
      <c r="U577" s="37"/>
      <c r="V577" s="37"/>
      <c r="Y577" s="5"/>
      <c r="AC577" s="5"/>
      <c r="AG577" s="5"/>
      <c r="AK577" s="5"/>
      <c r="AO577" s="38"/>
      <c r="AP577" s="5"/>
      <c r="AQ577" s="5"/>
      <c r="AU577" s="4"/>
      <c r="AY577" s="4"/>
      <c r="BC577" s="39"/>
      <c r="BD577" s="37"/>
      <c r="BG577" s="4"/>
      <c r="BK577" s="4"/>
      <c r="BO577" s="39"/>
      <c r="BP577" s="37"/>
      <c r="BQ577" s="37"/>
      <c r="BR577" s="37"/>
      <c r="BS577" s="31"/>
    </row>
    <row r="578" spans="8:71" s="2" customFormat="1" x14ac:dyDescent="0.2">
      <c r="H578" s="5"/>
      <c r="U578" s="37"/>
      <c r="V578" s="37"/>
      <c r="Y578" s="5"/>
      <c r="AC578" s="5"/>
      <c r="AG578" s="5"/>
      <c r="AK578" s="5"/>
      <c r="AO578" s="38"/>
      <c r="AP578" s="5"/>
      <c r="AQ578" s="5"/>
      <c r="AU578" s="4"/>
      <c r="AY578" s="4"/>
      <c r="BC578" s="39"/>
      <c r="BD578" s="37"/>
      <c r="BG578" s="4"/>
      <c r="BK578" s="4"/>
      <c r="BO578" s="39"/>
      <c r="BP578" s="37"/>
      <c r="BQ578" s="37"/>
      <c r="BR578" s="37"/>
      <c r="BS578" s="31"/>
    </row>
    <row r="579" spans="8:71" s="2" customFormat="1" x14ac:dyDescent="0.2">
      <c r="H579" s="5"/>
      <c r="U579" s="37"/>
      <c r="V579" s="37"/>
      <c r="Y579" s="5"/>
      <c r="AC579" s="5"/>
      <c r="AG579" s="5"/>
      <c r="AK579" s="5"/>
      <c r="AO579" s="38"/>
      <c r="AP579" s="5"/>
      <c r="AQ579" s="5"/>
      <c r="AU579" s="4"/>
      <c r="AY579" s="4"/>
      <c r="BC579" s="39"/>
      <c r="BD579" s="37"/>
      <c r="BG579" s="4"/>
      <c r="BK579" s="4"/>
      <c r="BO579" s="39"/>
      <c r="BP579" s="37"/>
      <c r="BQ579" s="37"/>
      <c r="BR579" s="37"/>
      <c r="BS579" s="31"/>
    </row>
    <row r="580" spans="8:71" s="2" customFormat="1" x14ac:dyDescent="0.2">
      <c r="H580" s="5"/>
      <c r="U580" s="37"/>
      <c r="V580" s="37"/>
      <c r="Y580" s="5"/>
      <c r="AC580" s="5"/>
      <c r="AG580" s="5"/>
      <c r="AK580" s="5"/>
      <c r="AO580" s="38"/>
      <c r="AP580" s="5"/>
      <c r="AQ580" s="5"/>
      <c r="AU580" s="4"/>
      <c r="AY580" s="4"/>
      <c r="BC580" s="39"/>
      <c r="BD580" s="37"/>
      <c r="BG580" s="4"/>
      <c r="BK580" s="4"/>
      <c r="BO580" s="39"/>
      <c r="BP580" s="37"/>
      <c r="BQ580" s="37"/>
      <c r="BR580" s="37"/>
      <c r="BS580" s="31"/>
    </row>
    <row r="581" spans="8:71" s="2" customFormat="1" x14ac:dyDescent="0.2">
      <c r="H581" s="5"/>
      <c r="U581" s="37"/>
      <c r="V581" s="37"/>
      <c r="Y581" s="5"/>
      <c r="AC581" s="5"/>
      <c r="AG581" s="5"/>
      <c r="AK581" s="5"/>
      <c r="AO581" s="38"/>
      <c r="AP581" s="5"/>
      <c r="AQ581" s="5"/>
      <c r="AU581" s="4"/>
      <c r="AY581" s="4"/>
      <c r="BC581" s="39"/>
      <c r="BD581" s="37"/>
      <c r="BG581" s="4"/>
      <c r="BK581" s="4"/>
      <c r="BO581" s="39"/>
      <c r="BP581" s="37"/>
      <c r="BQ581" s="37"/>
      <c r="BR581" s="37"/>
      <c r="BS581" s="31"/>
    </row>
    <row r="582" spans="8:71" s="2" customFormat="1" x14ac:dyDescent="0.2">
      <c r="H582" s="5"/>
      <c r="U582" s="37"/>
      <c r="V582" s="37"/>
      <c r="Y582" s="5"/>
      <c r="AC582" s="5"/>
      <c r="AG582" s="5"/>
      <c r="AK582" s="5"/>
      <c r="AO582" s="38"/>
      <c r="AP582" s="5"/>
      <c r="AQ582" s="5"/>
      <c r="AU582" s="4"/>
      <c r="AY582" s="4"/>
      <c r="BC582" s="39"/>
      <c r="BD582" s="37"/>
      <c r="BG582" s="4"/>
      <c r="BK582" s="4"/>
      <c r="BO582" s="39"/>
      <c r="BP582" s="37"/>
      <c r="BQ582" s="37"/>
      <c r="BR582" s="37"/>
      <c r="BS582" s="31"/>
    </row>
    <row r="583" spans="8:71" s="2" customFormat="1" x14ac:dyDescent="0.2">
      <c r="H583" s="5"/>
      <c r="U583" s="37"/>
      <c r="V583" s="37"/>
      <c r="Y583" s="5"/>
      <c r="AC583" s="5"/>
      <c r="AG583" s="5"/>
      <c r="AK583" s="5"/>
      <c r="AO583" s="38"/>
      <c r="AP583" s="5"/>
      <c r="AQ583" s="5"/>
      <c r="AU583" s="4"/>
      <c r="AY583" s="4"/>
      <c r="BC583" s="39"/>
      <c r="BD583" s="37"/>
      <c r="BG583" s="4"/>
      <c r="BK583" s="4"/>
      <c r="BO583" s="39"/>
      <c r="BP583" s="37"/>
      <c r="BQ583" s="37"/>
      <c r="BR583" s="37"/>
      <c r="BS583" s="31"/>
    </row>
    <row r="584" spans="8:71" s="2" customFormat="1" x14ac:dyDescent="0.2">
      <c r="H584" s="5"/>
      <c r="U584" s="37"/>
      <c r="V584" s="37"/>
      <c r="Y584" s="5"/>
      <c r="AC584" s="5"/>
      <c r="AG584" s="5"/>
      <c r="AK584" s="5"/>
      <c r="AO584" s="38"/>
      <c r="AP584" s="5"/>
      <c r="AQ584" s="5"/>
      <c r="AU584" s="4"/>
      <c r="AY584" s="4"/>
      <c r="BC584" s="39"/>
      <c r="BD584" s="37"/>
      <c r="BG584" s="4"/>
      <c r="BK584" s="4"/>
      <c r="BO584" s="39"/>
      <c r="BP584" s="37"/>
      <c r="BQ584" s="37"/>
      <c r="BR584" s="37"/>
      <c r="BS584" s="31"/>
    </row>
    <row r="585" spans="8:71" s="2" customFormat="1" x14ac:dyDescent="0.2">
      <c r="H585" s="5"/>
      <c r="U585" s="37"/>
      <c r="V585" s="37"/>
      <c r="Y585" s="5"/>
      <c r="AC585" s="5"/>
      <c r="AG585" s="5"/>
      <c r="AK585" s="5"/>
      <c r="AO585" s="38"/>
      <c r="AP585" s="5"/>
      <c r="AQ585" s="5"/>
      <c r="AU585" s="4"/>
      <c r="AY585" s="4"/>
      <c r="BC585" s="39"/>
      <c r="BD585" s="37"/>
      <c r="BG585" s="4"/>
      <c r="BK585" s="4"/>
      <c r="BO585" s="39"/>
      <c r="BP585" s="37"/>
      <c r="BQ585" s="37"/>
      <c r="BR585" s="37"/>
      <c r="BS585" s="31"/>
    </row>
    <row r="586" spans="8:71" s="2" customFormat="1" x14ac:dyDescent="0.2">
      <c r="H586" s="5"/>
      <c r="U586" s="37"/>
      <c r="V586" s="37"/>
      <c r="Y586" s="5"/>
      <c r="AC586" s="5"/>
      <c r="AG586" s="5"/>
      <c r="AK586" s="5"/>
      <c r="AO586" s="38"/>
      <c r="AP586" s="5"/>
      <c r="AQ586" s="5"/>
      <c r="AU586" s="4"/>
      <c r="AY586" s="4"/>
      <c r="BC586" s="39"/>
      <c r="BD586" s="37"/>
      <c r="BG586" s="4"/>
      <c r="BK586" s="4"/>
      <c r="BO586" s="39"/>
      <c r="BP586" s="37"/>
      <c r="BQ586" s="37"/>
      <c r="BR586" s="37"/>
      <c r="BS586" s="31"/>
    </row>
    <row r="587" spans="8:71" s="2" customFormat="1" x14ac:dyDescent="0.2">
      <c r="H587" s="5"/>
      <c r="U587" s="37"/>
      <c r="V587" s="37"/>
      <c r="Y587" s="5"/>
      <c r="AC587" s="5"/>
      <c r="AG587" s="5"/>
      <c r="AK587" s="5"/>
      <c r="AO587" s="38"/>
      <c r="AP587" s="5"/>
      <c r="AQ587" s="5"/>
      <c r="AU587" s="4"/>
      <c r="AY587" s="4"/>
      <c r="BC587" s="39"/>
      <c r="BD587" s="37"/>
      <c r="BG587" s="4"/>
      <c r="BK587" s="4"/>
      <c r="BO587" s="39"/>
      <c r="BP587" s="37"/>
      <c r="BQ587" s="37"/>
      <c r="BR587" s="37"/>
      <c r="BS587" s="31"/>
    </row>
    <row r="588" spans="8:71" s="2" customFormat="1" x14ac:dyDescent="0.2">
      <c r="H588" s="5"/>
      <c r="U588" s="37"/>
      <c r="V588" s="37"/>
      <c r="Y588" s="5"/>
      <c r="AC588" s="5"/>
      <c r="AG588" s="5"/>
      <c r="AK588" s="5"/>
      <c r="AO588" s="38"/>
      <c r="AP588" s="5"/>
      <c r="AQ588" s="5"/>
      <c r="AU588" s="4"/>
      <c r="AY588" s="4"/>
      <c r="BC588" s="39"/>
      <c r="BD588" s="37"/>
      <c r="BG588" s="4"/>
      <c r="BK588" s="4"/>
      <c r="BO588" s="39"/>
      <c r="BP588" s="37"/>
      <c r="BQ588" s="37"/>
      <c r="BR588" s="37"/>
      <c r="BS588" s="31"/>
    </row>
    <row r="589" spans="8:71" s="2" customFormat="1" x14ac:dyDescent="0.2">
      <c r="H589" s="5"/>
      <c r="U589" s="37"/>
      <c r="V589" s="37"/>
      <c r="Y589" s="5"/>
      <c r="AC589" s="5"/>
      <c r="AG589" s="5"/>
      <c r="AK589" s="5"/>
      <c r="AO589" s="38"/>
      <c r="AP589" s="5"/>
      <c r="AQ589" s="5"/>
      <c r="AU589" s="4"/>
      <c r="AY589" s="4"/>
      <c r="BC589" s="39"/>
      <c r="BD589" s="37"/>
      <c r="BG589" s="4"/>
      <c r="BK589" s="4"/>
      <c r="BO589" s="39"/>
      <c r="BP589" s="37"/>
      <c r="BQ589" s="37"/>
      <c r="BR589" s="37"/>
      <c r="BS589" s="31"/>
    </row>
    <row r="590" spans="8:71" s="2" customFormat="1" x14ac:dyDescent="0.2">
      <c r="H590" s="5"/>
      <c r="U590" s="37"/>
      <c r="V590" s="37"/>
      <c r="Y590" s="5"/>
      <c r="AC590" s="5"/>
      <c r="AG590" s="5"/>
      <c r="AK590" s="5"/>
      <c r="AO590" s="38"/>
      <c r="AP590" s="5"/>
      <c r="AQ590" s="5"/>
      <c r="AU590" s="4"/>
      <c r="AY590" s="4"/>
      <c r="BC590" s="39"/>
      <c r="BD590" s="37"/>
      <c r="BG590" s="4"/>
      <c r="BK590" s="4"/>
      <c r="BO590" s="39"/>
      <c r="BP590" s="37"/>
      <c r="BQ590" s="37"/>
      <c r="BR590" s="37"/>
      <c r="BS590" s="31"/>
    </row>
    <row r="591" spans="8:71" s="2" customFormat="1" x14ac:dyDescent="0.2">
      <c r="H591" s="5"/>
      <c r="U591" s="37"/>
      <c r="V591" s="37"/>
      <c r="Y591" s="5"/>
      <c r="AC591" s="5"/>
      <c r="AG591" s="5"/>
      <c r="AK591" s="5"/>
      <c r="AO591" s="38"/>
      <c r="AP591" s="5"/>
      <c r="AQ591" s="5"/>
      <c r="AU591" s="4"/>
      <c r="AY591" s="4"/>
      <c r="BC591" s="39"/>
      <c r="BD591" s="37"/>
      <c r="BG591" s="4"/>
      <c r="BK591" s="4"/>
      <c r="BO591" s="39"/>
      <c r="BP591" s="37"/>
      <c r="BQ591" s="37"/>
      <c r="BR591" s="37"/>
      <c r="BS591" s="31"/>
    </row>
    <row r="592" spans="8:71" s="2" customFormat="1" x14ac:dyDescent="0.2">
      <c r="H592" s="5"/>
      <c r="U592" s="37"/>
      <c r="V592" s="37"/>
      <c r="Y592" s="5"/>
      <c r="AC592" s="5"/>
      <c r="AG592" s="5"/>
      <c r="AK592" s="5"/>
      <c r="AO592" s="38"/>
      <c r="AP592" s="5"/>
      <c r="AQ592" s="5"/>
      <c r="AU592" s="4"/>
      <c r="AY592" s="4"/>
      <c r="BC592" s="39"/>
      <c r="BD592" s="37"/>
      <c r="BG592" s="4"/>
      <c r="BK592" s="4"/>
      <c r="BO592" s="39"/>
      <c r="BP592" s="37"/>
      <c r="BQ592" s="37"/>
      <c r="BR592" s="37"/>
      <c r="BS592" s="31"/>
    </row>
    <row r="593" spans="8:71" s="2" customFormat="1" x14ac:dyDescent="0.2">
      <c r="H593" s="5"/>
      <c r="U593" s="37"/>
      <c r="V593" s="37"/>
      <c r="Y593" s="5"/>
      <c r="AC593" s="5"/>
      <c r="AG593" s="5"/>
      <c r="AK593" s="5"/>
      <c r="AO593" s="38"/>
      <c r="AP593" s="5"/>
      <c r="AQ593" s="5"/>
      <c r="AU593" s="4"/>
      <c r="AY593" s="4"/>
      <c r="BC593" s="39"/>
      <c r="BD593" s="37"/>
      <c r="BG593" s="4"/>
      <c r="BK593" s="4"/>
      <c r="BO593" s="39"/>
      <c r="BP593" s="37"/>
      <c r="BQ593" s="37"/>
      <c r="BR593" s="37"/>
      <c r="BS593" s="31"/>
    </row>
    <row r="594" spans="8:71" s="2" customFormat="1" x14ac:dyDescent="0.2">
      <c r="H594" s="5"/>
      <c r="U594" s="37"/>
      <c r="V594" s="37"/>
      <c r="Y594" s="5"/>
      <c r="AC594" s="5"/>
      <c r="AG594" s="5"/>
      <c r="AK594" s="5"/>
      <c r="AO594" s="38"/>
      <c r="AP594" s="5"/>
      <c r="AQ594" s="5"/>
      <c r="AU594" s="4"/>
      <c r="AY594" s="4"/>
      <c r="BC594" s="39"/>
      <c r="BD594" s="37"/>
      <c r="BG594" s="4"/>
      <c r="BK594" s="4"/>
      <c r="BO594" s="39"/>
      <c r="BP594" s="37"/>
      <c r="BQ594" s="37"/>
      <c r="BR594" s="37"/>
      <c r="BS594" s="31"/>
    </row>
    <row r="595" spans="8:71" s="2" customFormat="1" x14ac:dyDescent="0.2">
      <c r="H595" s="5"/>
      <c r="U595" s="37"/>
      <c r="V595" s="37"/>
      <c r="Y595" s="5"/>
      <c r="AC595" s="5"/>
      <c r="AG595" s="5"/>
      <c r="AK595" s="5"/>
      <c r="AO595" s="38"/>
      <c r="AP595" s="5"/>
      <c r="AQ595" s="5"/>
      <c r="AU595" s="4"/>
      <c r="AY595" s="4"/>
      <c r="BC595" s="39"/>
      <c r="BD595" s="37"/>
      <c r="BG595" s="4"/>
      <c r="BK595" s="4"/>
      <c r="BO595" s="39"/>
      <c r="BP595" s="37"/>
      <c r="BQ595" s="37"/>
      <c r="BR595" s="37"/>
      <c r="BS595" s="31"/>
    </row>
    <row r="596" spans="8:71" s="2" customFormat="1" x14ac:dyDescent="0.2">
      <c r="H596" s="5"/>
      <c r="U596" s="37"/>
      <c r="V596" s="37"/>
      <c r="Y596" s="5"/>
      <c r="AC596" s="5"/>
      <c r="AG596" s="5"/>
      <c r="AK596" s="5"/>
      <c r="AO596" s="38"/>
      <c r="AP596" s="5"/>
      <c r="AQ596" s="5"/>
      <c r="AU596" s="4"/>
      <c r="AY596" s="4"/>
      <c r="BC596" s="39"/>
      <c r="BD596" s="37"/>
      <c r="BG596" s="4"/>
      <c r="BK596" s="4"/>
      <c r="BO596" s="39"/>
      <c r="BP596" s="37"/>
      <c r="BQ596" s="37"/>
      <c r="BR596" s="37"/>
      <c r="BS596" s="31"/>
    </row>
    <row r="597" spans="8:71" s="2" customFormat="1" x14ac:dyDescent="0.2">
      <c r="H597" s="5"/>
      <c r="U597" s="37"/>
      <c r="V597" s="37"/>
      <c r="Y597" s="5"/>
      <c r="AC597" s="5"/>
      <c r="AG597" s="5"/>
      <c r="AK597" s="5"/>
      <c r="AO597" s="38"/>
      <c r="AP597" s="5"/>
      <c r="AQ597" s="5"/>
      <c r="AU597" s="4"/>
      <c r="AY597" s="4"/>
      <c r="BC597" s="39"/>
      <c r="BD597" s="37"/>
      <c r="BG597" s="4"/>
      <c r="BK597" s="4"/>
      <c r="BO597" s="39"/>
      <c r="BP597" s="37"/>
      <c r="BQ597" s="37"/>
      <c r="BR597" s="37"/>
      <c r="BS597" s="31"/>
    </row>
    <row r="598" spans="8:71" s="2" customFormat="1" x14ac:dyDescent="0.2">
      <c r="H598" s="5"/>
      <c r="U598" s="37"/>
      <c r="V598" s="37"/>
      <c r="Y598" s="5"/>
      <c r="AC598" s="5"/>
      <c r="AG598" s="5"/>
      <c r="AK598" s="5"/>
      <c r="AO598" s="38"/>
      <c r="AP598" s="5"/>
      <c r="AQ598" s="5"/>
      <c r="AU598" s="4"/>
      <c r="AY598" s="4"/>
      <c r="BC598" s="39"/>
      <c r="BD598" s="37"/>
      <c r="BG598" s="4"/>
      <c r="BK598" s="4"/>
      <c r="BO598" s="39"/>
      <c r="BP598" s="37"/>
      <c r="BQ598" s="37"/>
      <c r="BR598" s="37"/>
      <c r="BS598" s="31"/>
    </row>
    <row r="599" spans="8:71" s="2" customFormat="1" x14ac:dyDescent="0.2">
      <c r="H599" s="5"/>
      <c r="U599" s="37"/>
      <c r="V599" s="37"/>
      <c r="Y599" s="5"/>
      <c r="AC599" s="5"/>
      <c r="AG599" s="5"/>
      <c r="AK599" s="5"/>
      <c r="AO599" s="38"/>
      <c r="AP599" s="5"/>
      <c r="AQ599" s="5"/>
      <c r="AU599" s="4"/>
      <c r="AY599" s="4"/>
      <c r="BC599" s="39"/>
      <c r="BD599" s="37"/>
      <c r="BG599" s="4"/>
      <c r="BK599" s="4"/>
      <c r="BO599" s="39"/>
      <c r="BP599" s="37"/>
      <c r="BQ599" s="37"/>
      <c r="BR599" s="37"/>
      <c r="BS599" s="31"/>
    </row>
    <row r="600" spans="8:71" s="2" customFormat="1" x14ac:dyDescent="0.2">
      <c r="H600" s="5"/>
      <c r="U600" s="37"/>
      <c r="V600" s="37"/>
      <c r="Y600" s="5"/>
      <c r="AC600" s="5"/>
      <c r="AG600" s="5"/>
      <c r="AK600" s="5"/>
      <c r="AO600" s="38"/>
      <c r="AP600" s="5"/>
      <c r="AQ600" s="5"/>
      <c r="AU600" s="4"/>
      <c r="AY600" s="4"/>
      <c r="BC600" s="39"/>
      <c r="BD600" s="37"/>
      <c r="BG600" s="4"/>
      <c r="BK600" s="4"/>
      <c r="BO600" s="39"/>
      <c r="BP600" s="37"/>
      <c r="BQ600" s="37"/>
      <c r="BR600" s="37"/>
      <c r="BS600" s="31"/>
    </row>
    <row r="601" spans="8:71" s="2" customFormat="1" x14ac:dyDescent="0.2">
      <c r="H601" s="5"/>
      <c r="U601" s="37"/>
      <c r="V601" s="37"/>
      <c r="Y601" s="5"/>
      <c r="AC601" s="5"/>
      <c r="AG601" s="5"/>
      <c r="AK601" s="5"/>
      <c r="AO601" s="38"/>
      <c r="AP601" s="5"/>
      <c r="AQ601" s="5"/>
      <c r="AU601" s="4"/>
      <c r="AY601" s="4"/>
      <c r="BC601" s="39"/>
      <c r="BD601" s="37"/>
      <c r="BG601" s="4"/>
      <c r="BK601" s="4"/>
      <c r="BO601" s="39"/>
      <c r="BP601" s="37"/>
      <c r="BQ601" s="37"/>
      <c r="BR601" s="37"/>
      <c r="BS601" s="31"/>
    </row>
    <row r="602" spans="8:71" s="2" customFormat="1" x14ac:dyDescent="0.2">
      <c r="H602" s="5"/>
      <c r="U602" s="37"/>
      <c r="V602" s="37"/>
      <c r="Y602" s="5"/>
      <c r="AC602" s="5"/>
      <c r="AG602" s="5"/>
      <c r="AK602" s="5"/>
      <c r="AO602" s="38"/>
      <c r="AP602" s="5"/>
      <c r="AQ602" s="5"/>
      <c r="AU602" s="4"/>
      <c r="AY602" s="4"/>
      <c r="BC602" s="39"/>
      <c r="BD602" s="37"/>
      <c r="BG602" s="4"/>
      <c r="BK602" s="4"/>
      <c r="BO602" s="39"/>
      <c r="BP602" s="37"/>
      <c r="BQ602" s="37"/>
      <c r="BR602" s="37"/>
      <c r="BS602" s="31"/>
    </row>
    <row r="603" spans="8:71" s="2" customFormat="1" x14ac:dyDescent="0.2">
      <c r="H603" s="5"/>
      <c r="U603" s="37"/>
      <c r="V603" s="37"/>
      <c r="Y603" s="5"/>
      <c r="AC603" s="5"/>
      <c r="AG603" s="5"/>
      <c r="AK603" s="5"/>
      <c r="AO603" s="38"/>
      <c r="AP603" s="5"/>
      <c r="AQ603" s="5"/>
      <c r="AU603" s="4"/>
      <c r="AY603" s="4"/>
      <c r="BC603" s="39"/>
      <c r="BD603" s="37"/>
      <c r="BG603" s="4"/>
      <c r="BK603" s="4"/>
      <c r="BO603" s="39"/>
      <c r="BP603" s="37"/>
      <c r="BQ603" s="37"/>
      <c r="BR603" s="37"/>
      <c r="BS603" s="31"/>
    </row>
    <row r="604" spans="8:71" s="2" customFormat="1" x14ac:dyDescent="0.2">
      <c r="H604" s="5"/>
      <c r="U604" s="37"/>
      <c r="V604" s="37"/>
      <c r="Y604" s="5"/>
      <c r="AC604" s="5"/>
      <c r="AG604" s="5"/>
      <c r="AK604" s="5"/>
      <c r="AO604" s="38"/>
      <c r="AP604" s="5"/>
      <c r="AQ604" s="5"/>
      <c r="AU604" s="4"/>
      <c r="AY604" s="4"/>
      <c r="BC604" s="39"/>
      <c r="BD604" s="37"/>
      <c r="BG604" s="4"/>
      <c r="BK604" s="4"/>
      <c r="BO604" s="39"/>
      <c r="BP604" s="37"/>
      <c r="BQ604" s="37"/>
      <c r="BR604" s="37"/>
      <c r="BS604" s="31"/>
    </row>
    <row r="605" spans="8:71" s="2" customFormat="1" x14ac:dyDescent="0.2">
      <c r="H605" s="5"/>
      <c r="U605" s="37"/>
      <c r="V605" s="37"/>
      <c r="Y605" s="5"/>
      <c r="AC605" s="5"/>
      <c r="AG605" s="5"/>
      <c r="AK605" s="5"/>
      <c r="AO605" s="38"/>
      <c r="AP605" s="5"/>
      <c r="AQ605" s="5"/>
      <c r="AU605" s="4"/>
      <c r="AY605" s="4"/>
      <c r="BC605" s="39"/>
      <c r="BD605" s="37"/>
      <c r="BG605" s="4"/>
      <c r="BK605" s="4"/>
      <c r="BO605" s="39"/>
      <c r="BP605" s="37"/>
      <c r="BQ605" s="37"/>
      <c r="BR605" s="37"/>
      <c r="BS605" s="31"/>
    </row>
    <row r="606" spans="8:71" s="2" customFormat="1" x14ac:dyDescent="0.2">
      <c r="H606" s="5"/>
      <c r="U606" s="37"/>
      <c r="V606" s="37"/>
      <c r="Y606" s="5"/>
      <c r="AC606" s="5"/>
      <c r="AG606" s="5"/>
      <c r="AK606" s="5"/>
      <c r="AO606" s="38"/>
      <c r="AP606" s="5"/>
      <c r="AQ606" s="5"/>
      <c r="AU606" s="4"/>
      <c r="AY606" s="4"/>
      <c r="BC606" s="39"/>
      <c r="BD606" s="37"/>
      <c r="BG606" s="4"/>
      <c r="BK606" s="4"/>
      <c r="BO606" s="39"/>
      <c r="BP606" s="37"/>
      <c r="BQ606" s="37"/>
      <c r="BR606" s="37"/>
      <c r="BS606" s="31"/>
    </row>
    <row r="607" spans="8:71" s="2" customFormat="1" x14ac:dyDescent="0.2">
      <c r="H607" s="5"/>
      <c r="U607" s="37"/>
      <c r="V607" s="37"/>
      <c r="Y607" s="5"/>
      <c r="AC607" s="5"/>
      <c r="AG607" s="5"/>
      <c r="AK607" s="5"/>
      <c r="AO607" s="38"/>
      <c r="AP607" s="5"/>
      <c r="AQ607" s="5"/>
      <c r="AU607" s="4"/>
      <c r="AY607" s="4"/>
      <c r="BC607" s="39"/>
      <c r="BD607" s="37"/>
      <c r="BG607" s="4"/>
      <c r="BK607" s="4"/>
      <c r="BO607" s="39"/>
      <c r="BP607" s="37"/>
      <c r="BQ607" s="37"/>
      <c r="BR607" s="37"/>
      <c r="BS607" s="31"/>
    </row>
    <row r="608" spans="8:71" s="2" customFormat="1" x14ac:dyDescent="0.2">
      <c r="H608" s="5"/>
      <c r="U608" s="37"/>
      <c r="V608" s="37"/>
      <c r="Y608" s="5"/>
      <c r="AC608" s="5"/>
      <c r="AG608" s="5"/>
      <c r="AK608" s="5"/>
      <c r="AO608" s="38"/>
      <c r="AP608" s="5"/>
      <c r="AQ608" s="5"/>
      <c r="AU608" s="4"/>
      <c r="AY608" s="4"/>
      <c r="BC608" s="39"/>
      <c r="BD608" s="37"/>
      <c r="BG608" s="4"/>
      <c r="BK608" s="4"/>
      <c r="BO608" s="39"/>
      <c r="BP608" s="37"/>
      <c r="BQ608" s="37"/>
      <c r="BR608" s="37"/>
      <c r="BS608" s="31"/>
    </row>
    <row r="609" spans="8:71" s="2" customFormat="1" x14ac:dyDescent="0.2">
      <c r="H609" s="5"/>
      <c r="U609" s="37"/>
      <c r="V609" s="37"/>
      <c r="Y609" s="5"/>
      <c r="AC609" s="5"/>
      <c r="AG609" s="5"/>
      <c r="AK609" s="5"/>
      <c r="AO609" s="38"/>
      <c r="AP609" s="5"/>
      <c r="AQ609" s="5"/>
      <c r="AU609" s="4"/>
      <c r="AY609" s="4"/>
      <c r="BC609" s="39"/>
      <c r="BD609" s="37"/>
      <c r="BG609" s="4"/>
      <c r="BK609" s="4"/>
      <c r="BO609" s="39"/>
      <c r="BP609" s="37"/>
      <c r="BQ609" s="37"/>
      <c r="BR609" s="37"/>
      <c r="BS609" s="31"/>
    </row>
    <row r="610" spans="8:71" s="2" customFormat="1" x14ac:dyDescent="0.2">
      <c r="H610" s="5"/>
      <c r="U610" s="37"/>
      <c r="V610" s="37"/>
      <c r="Y610" s="5"/>
      <c r="AC610" s="5"/>
      <c r="AG610" s="5"/>
      <c r="AK610" s="5"/>
      <c r="AO610" s="38"/>
      <c r="AP610" s="5"/>
      <c r="AQ610" s="5"/>
      <c r="AU610" s="4"/>
      <c r="AY610" s="4"/>
      <c r="BC610" s="39"/>
      <c r="BD610" s="37"/>
      <c r="BG610" s="4"/>
      <c r="BK610" s="4"/>
      <c r="BO610" s="39"/>
      <c r="BP610" s="37"/>
      <c r="BQ610" s="37"/>
      <c r="BR610" s="37"/>
      <c r="BS610" s="31"/>
    </row>
    <row r="611" spans="8:71" s="2" customFormat="1" x14ac:dyDescent="0.2">
      <c r="H611" s="5"/>
      <c r="U611" s="37"/>
      <c r="V611" s="37"/>
      <c r="Y611" s="5"/>
      <c r="AC611" s="5"/>
      <c r="AG611" s="5"/>
      <c r="AK611" s="5"/>
      <c r="AO611" s="38"/>
      <c r="AP611" s="5"/>
      <c r="AQ611" s="5"/>
      <c r="AU611" s="4"/>
      <c r="AY611" s="4"/>
      <c r="BC611" s="39"/>
      <c r="BD611" s="37"/>
      <c r="BG611" s="4"/>
      <c r="BK611" s="4"/>
      <c r="BO611" s="39"/>
      <c r="BP611" s="37"/>
      <c r="BQ611" s="37"/>
      <c r="BR611" s="37"/>
      <c r="BS611" s="31"/>
    </row>
    <row r="612" spans="8:71" s="2" customFormat="1" x14ac:dyDescent="0.2">
      <c r="H612" s="5"/>
      <c r="U612" s="37"/>
      <c r="V612" s="37"/>
      <c r="Y612" s="5"/>
      <c r="AC612" s="5"/>
      <c r="AG612" s="5"/>
      <c r="AK612" s="5"/>
      <c r="AO612" s="38"/>
      <c r="AP612" s="5"/>
      <c r="AQ612" s="5"/>
      <c r="AU612" s="4"/>
      <c r="AY612" s="4"/>
      <c r="BC612" s="39"/>
      <c r="BD612" s="37"/>
      <c r="BG612" s="4"/>
      <c r="BK612" s="4"/>
      <c r="BO612" s="39"/>
      <c r="BP612" s="37"/>
      <c r="BQ612" s="37"/>
      <c r="BR612" s="37"/>
      <c r="BS612" s="31"/>
    </row>
    <row r="613" spans="8:71" s="2" customFormat="1" x14ac:dyDescent="0.2">
      <c r="H613" s="5"/>
      <c r="U613" s="37"/>
      <c r="V613" s="37"/>
      <c r="Y613" s="5"/>
      <c r="AC613" s="5"/>
      <c r="AG613" s="5"/>
      <c r="AK613" s="5"/>
      <c r="AO613" s="38"/>
      <c r="AP613" s="5"/>
      <c r="AQ613" s="5"/>
      <c r="AU613" s="4"/>
      <c r="AY613" s="4"/>
      <c r="BC613" s="39"/>
      <c r="BD613" s="37"/>
      <c r="BG613" s="4"/>
      <c r="BK613" s="4"/>
      <c r="BO613" s="39"/>
      <c r="BP613" s="37"/>
      <c r="BQ613" s="37"/>
      <c r="BR613" s="37"/>
      <c r="BS613" s="31"/>
    </row>
    <row r="614" spans="8:71" s="2" customFormat="1" x14ac:dyDescent="0.2">
      <c r="H614" s="5"/>
      <c r="U614" s="37"/>
      <c r="V614" s="37"/>
      <c r="Y614" s="5"/>
      <c r="AC614" s="5"/>
      <c r="AG614" s="5"/>
      <c r="AK614" s="5"/>
      <c r="AO614" s="38"/>
      <c r="AP614" s="5"/>
      <c r="AQ614" s="5"/>
      <c r="AU614" s="4"/>
      <c r="AY614" s="4"/>
      <c r="BC614" s="39"/>
      <c r="BD614" s="37"/>
      <c r="BG614" s="4"/>
      <c r="BK614" s="4"/>
      <c r="BO614" s="39"/>
      <c r="BP614" s="37"/>
      <c r="BQ614" s="37"/>
      <c r="BR614" s="37"/>
      <c r="BS614" s="31"/>
    </row>
    <row r="615" spans="8:71" s="2" customFormat="1" x14ac:dyDescent="0.2">
      <c r="H615" s="5"/>
      <c r="U615" s="37"/>
      <c r="V615" s="37"/>
      <c r="Y615" s="5"/>
      <c r="AC615" s="5"/>
      <c r="AG615" s="5"/>
      <c r="AK615" s="5"/>
      <c r="AO615" s="38"/>
      <c r="AP615" s="5"/>
      <c r="AQ615" s="5"/>
      <c r="AU615" s="4"/>
      <c r="AY615" s="4"/>
      <c r="BC615" s="39"/>
      <c r="BD615" s="37"/>
      <c r="BG615" s="4"/>
      <c r="BK615" s="4"/>
      <c r="BO615" s="39"/>
      <c r="BP615" s="37"/>
      <c r="BQ615" s="37"/>
      <c r="BR615" s="37"/>
      <c r="BS615" s="31"/>
    </row>
    <row r="616" spans="8:71" s="2" customFormat="1" x14ac:dyDescent="0.2">
      <c r="H616" s="5"/>
      <c r="U616" s="37"/>
      <c r="V616" s="37"/>
      <c r="Y616" s="5"/>
      <c r="AC616" s="5"/>
      <c r="AG616" s="5"/>
      <c r="AK616" s="5"/>
      <c r="AO616" s="38"/>
      <c r="AP616" s="5"/>
      <c r="AQ616" s="5"/>
      <c r="AU616" s="4"/>
      <c r="AY616" s="4"/>
      <c r="BC616" s="39"/>
      <c r="BD616" s="37"/>
      <c r="BG616" s="4"/>
      <c r="BK616" s="4"/>
      <c r="BO616" s="39"/>
      <c r="BP616" s="37"/>
      <c r="BQ616" s="37"/>
      <c r="BR616" s="37"/>
      <c r="BS616" s="31"/>
    </row>
    <row r="617" spans="8:71" s="2" customFormat="1" x14ac:dyDescent="0.2">
      <c r="H617" s="5"/>
      <c r="U617" s="37"/>
      <c r="V617" s="37"/>
      <c r="Y617" s="5"/>
      <c r="AC617" s="5"/>
      <c r="AG617" s="5"/>
      <c r="AK617" s="5"/>
      <c r="AO617" s="38"/>
      <c r="AP617" s="5"/>
      <c r="AQ617" s="5"/>
      <c r="AU617" s="4"/>
      <c r="AY617" s="4"/>
      <c r="BC617" s="39"/>
      <c r="BD617" s="37"/>
      <c r="BG617" s="4"/>
      <c r="BK617" s="4"/>
      <c r="BO617" s="39"/>
      <c r="BP617" s="37"/>
      <c r="BQ617" s="37"/>
      <c r="BR617" s="37"/>
      <c r="BS617" s="31"/>
    </row>
    <row r="618" spans="8:71" s="2" customFormat="1" x14ac:dyDescent="0.2">
      <c r="H618" s="5"/>
      <c r="U618" s="37"/>
      <c r="V618" s="37"/>
      <c r="Y618" s="5"/>
      <c r="AC618" s="5"/>
      <c r="AG618" s="5"/>
      <c r="AK618" s="5"/>
      <c r="AO618" s="38"/>
      <c r="AP618" s="5"/>
      <c r="AQ618" s="5"/>
      <c r="AU618" s="4"/>
      <c r="AY618" s="4"/>
      <c r="BC618" s="39"/>
      <c r="BD618" s="37"/>
      <c r="BG618" s="4"/>
      <c r="BK618" s="4"/>
      <c r="BO618" s="39"/>
      <c r="BP618" s="37"/>
      <c r="BQ618" s="37"/>
      <c r="BR618" s="37"/>
      <c r="BS618" s="31"/>
    </row>
    <row r="619" spans="8:71" s="2" customFormat="1" x14ac:dyDescent="0.2">
      <c r="H619" s="5"/>
      <c r="U619" s="37"/>
      <c r="V619" s="37"/>
      <c r="Y619" s="5"/>
      <c r="AC619" s="5"/>
      <c r="AG619" s="5"/>
      <c r="AK619" s="5"/>
      <c r="AO619" s="38"/>
      <c r="AP619" s="5"/>
      <c r="AQ619" s="5"/>
      <c r="AU619" s="4"/>
      <c r="AY619" s="4"/>
      <c r="BC619" s="39"/>
      <c r="BD619" s="37"/>
      <c r="BG619" s="4"/>
      <c r="BK619" s="4"/>
      <c r="BO619" s="39"/>
      <c r="BP619" s="37"/>
      <c r="BQ619" s="37"/>
      <c r="BR619" s="37"/>
      <c r="BS619" s="31"/>
    </row>
    <row r="620" spans="8:71" s="2" customFormat="1" x14ac:dyDescent="0.2">
      <c r="H620" s="5"/>
      <c r="U620" s="37"/>
      <c r="V620" s="37"/>
      <c r="Y620" s="5"/>
      <c r="AC620" s="5"/>
      <c r="AG620" s="5"/>
      <c r="AK620" s="5"/>
      <c r="AO620" s="38"/>
      <c r="AP620" s="5"/>
      <c r="AQ620" s="5"/>
      <c r="AU620" s="4"/>
      <c r="AY620" s="4"/>
      <c r="BC620" s="39"/>
      <c r="BD620" s="37"/>
      <c r="BG620" s="4"/>
      <c r="BK620" s="4"/>
      <c r="BO620" s="39"/>
      <c r="BP620" s="37"/>
      <c r="BQ620" s="37"/>
      <c r="BR620" s="37"/>
      <c r="BS620" s="31"/>
    </row>
    <row r="621" spans="8:71" s="2" customFormat="1" x14ac:dyDescent="0.2">
      <c r="H621" s="5"/>
      <c r="U621" s="37"/>
      <c r="V621" s="37"/>
      <c r="Y621" s="5"/>
      <c r="AC621" s="5"/>
      <c r="AG621" s="5"/>
      <c r="AK621" s="5"/>
      <c r="AO621" s="38"/>
      <c r="AP621" s="5"/>
      <c r="AQ621" s="5"/>
      <c r="AU621" s="4"/>
      <c r="AY621" s="4"/>
      <c r="BC621" s="39"/>
      <c r="BD621" s="37"/>
      <c r="BG621" s="4"/>
      <c r="BK621" s="4"/>
      <c r="BO621" s="39"/>
      <c r="BP621" s="37"/>
      <c r="BQ621" s="37"/>
      <c r="BR621" s="37"/>
      <c r="BS621" s="31"/>
    </row>
    <row r="622" spans="8:71" s="2" customFormat="1" x14ac:dyDescent="0.2">
      <c r="H622" s="5"/>
      <c r="U622" s="37"/>
      <c r="V622" s="37"/>
      <c r="Y622" s="5"/>
      <c r="AC622" s="5"/>
      <c r="AG622" s="5"/>
      <c r="AK622" s="5"/>
      <c r="AO622" s="38"/>
      <c r="AP622" s="5"/>
      <c r="AQ622" s="5"/>
      <c r="AU622" s="4"/>
      <c r="AY622" s="4"/>
      <c r="BC622" s="39"/>
      <c r="BD622" s="37"/>
      <c r="BG622" s="4"/>
      <c r="BK622" s="4"/>
      <c r="BO622" s="39"/>
      <c r="BP622" s="37"/>
      <c r="BQ622" s="37"/>
      <c r="BR622" s="37"/>
      <c r="BS622" s="31"/>
    </row>
    <row r="623" spans="8:71" s="2" customFormat="1" x14ac:dyDescent="0.2">
      <c r="H623" s="5"/>
      <c r="U623" s="37"/>
      <c r="V623" s="37"/>
      <c r="Y623" s="5"/>
      <c r="AC623" s="5"/>
      <c r="AG623" s="5"/>
      <c r="AK623" s="5"/>
      <c r="AO623" s="38"/>
      <c r="AP623" s="5"/>
      <c r="AQ623" s="5"/>
      <c r="AU623" s="4"/>
      <c r="AY623" s="4"/>
      <c r="BC623" s="39"/>
      <c r="BD623" s="37"/>
      <c r="BG623" s="4"/>
      <c r="BK623" s="4"/>
      <c r="BO623" s="39"/>
      <c r="BP623" s="37"/>
      <c r="BQ623" s="37"/>
      <c r="BR623" s="37"/>
      <c r="BS623" s="31"/>
    </row>
    <row r="624" spans="8:71" s="2" customFormat="1" x14ac:dyDescent="0.2">
      <c r="H624" s="5"/>
      <c r="U624" s="37"/>
      <c r="V624" s="37"/>
      <c r="Y624" s="5"/>
      <c r="AC624" s="5"/>
      <c r="AG624" s="5"/>
      <c r="AK624" s="5"/>
      <c r="AO624" s="38"/>
      <c r="AP624" s="5"/>
      <c r="AQ624" s="5"/>
      <c r="AU624" s="4"/>
      <c r="AY624" s="4"/>
      <c r="BC624" s="39"/>
      <c r="BD624" s="37"/>
      <c r="BG624" s="4"/>
      <c r="BK624" s="4"/>
      <c r="BO624" s="39"/>
      <c r="BP624" s="37"/>
      <c r="BQ624" s="37"/>
      <c r="BR624" s="37"/>
      <c r="BS624" s="31"/>
    </row>
    <row r="625" spans="8:71" s="2" customFormat="1" x14ac:dyDescent="0.2">
      <c r="H625" s="5"/>
      <c r="U625" s="37"/>
      <c r="V625" s="37"/>
      <c r="Y625" s="5"/>
      <c r="AC625" s="5"/>
      <c r="AG625" s="5"/>
      <c r="AK625" s="5"/>
      <c r="AO625" s="38"/>
      <c r="AP625" s="5"/>
      <c r="AQ625" s="5"/>
      <c r="AU625" s="4"/>
      <c r="AY625" s="4"/>
      <c r="BC625" s="39"/>
      <c r="BD625" s="37"/>
      <c r="BG625" s="4"/>
      <c r="BK625" s="4"/>
      <c r="BO625" s="39"/>
      <c r="BP625" s="37"/>
      <c r="BQ625" s="37"/>
      <c r="BR625" s="37"/>
      <c r="BS625" s="31"/>
    </row>
    <row r="626" spans="8:71" s="2" customFormat="1" x14ac:dyDescent="0.2">
      <c r="H626" s="5"/>
      <c r="U626" s="37"/>
      <c r="V626" s="37"/>
      <c r="Y626" s="5"/>
      <c r="AC626" s="5"/>
      <c r="AG626" s="5"/>
      <c r="AK626" s="5"/>
      <c r="AO626" s="38"/>
      <c r="AP626" s="5"/>
      <c r="AQ626" s="5"/>
      <c r="AU626" s="4"/>
      <c r="AY626" s="4"/>
      <c r="BC626" s="39"/>
      <c r="BD626" s="37"/>
      <c r="BG626" s="4"/>
      <c r="BK626" s="4"/>
      <c r="BO626" s="39"/>
      <c r="BP626" s="37"/>
      <c r="BQ626" s="37"/>
      <c r="BR626" s="37"/>
      <c r="BS626" s="31"/>
    </row>
    <row r="627" spans="8:71" s="2" customFormat="1" x14ac:dyDescent="0.2">
      <c r="H627" s="5"/>
      <c r="U627" s="37"/>
      <c r="V627" s="37"/>
      <c r="Y627" s="5"/>
      <c r="AC627" s="5"/>
      <c r="AG627" s="5"/>
      <c r="AK627" s="5"/>
      <c r="AO627" s="38"/>
      <c r="AP627" s="5"/>
      <c r="AQ627" s="5"/>
      <c r="AU627" s="4"/>
      <c r="AY627" s="4"/>
      <c r="BC627" s="39"/>
      <c r="BD627" s="37"/>
      <c r="BG627" s="4"/>
      <c r="BK627" s="4"/>
      <c r="BO627" s="39"/>
      <c r="BP627" s="37"/>
      <c r="BQ627" s="37"/>
      <c r="BR627" s="37"/>
      <c r="BS627" s="31"/>
    </row>
    <row r="628" spans="8:71" s="2" customFormat="1" x14ac:dyDescent="0.2">
      <c r="H628" s="5"/>
      <c r="U628" s="37"/>
      <c r="V628" s="37"/>
      <c r="Y628" s="5"/>
      <c r="AC628" s="5"/>
      <c r="AG628" s="5"/>
      <c r="AK628" s="5"/>
      <c r="AO628" s="38"/>
      <c r="AP628" s="5"/>
      <c r="AQ628" s="5"/>
      <c r="AU628" s="4"/>
      <c r="AY628" s="4"/>
      <c r="BC628" s="39"/>
      <c r="BD628" s="37"/>
      <c r="BG628" s="4"/>
      <c r="BK628" s="4"/>
      <c r="BO628" s="39"/>
      <c r="BP628" s="37"/>
      <c r="BQ628" s="37"/>
      <c r="BR628" s="37"/>
      <c r="BS628" s="31"/>
    </row>
    <row r="629" spans="8:71" s="2" customFormat="1" x14ac:dyDescent="0.2">
      <c r="H629" s="5"/>
      <c r="U629" s="37"/>
      <c r="V629" s="37"/>
      <c r="Y629" s="5"/>
      <c r="AC629" s="5"/>
      <c r="AG629" s="5"/>
      <c r="AK629" s="5"/>
      <c r="AO629" s="38"/>
      <c r="AP629" s="5"/>
      <c r="AQ629" s="5"/>
      <c r="AU629" s="4"/>
      <c r="AY629" s="4"/>
      <c r="BC629" s="39"/>
      <c r="BD629" s="37"/>
      <c r="BG629" s="4"/>
      <c r="BK629" s="4"/>
      <c r="BO629" s="39"/>
      <c r="BP629" s="37"/>
      <c r="BQ629" s="37"/>
      <c r="BR629" s="37"/>
      <c r="BS629" s="31"/>
    </row>
    <row r="630" spans="8:71" s="2" customFormat="1" x14ac:dyDescent="0.2">
      <c r="H630" s="5"/>
      <c r="U630" s="37"/>
      <c r="V630" s="37"/>
      <c r="Y630" s="5"/>
      <c r="AC630" s="5"/>
      <c r="AG630" s="5"/>
      <c r="AK630" s="5"/>
      <c r="AO630" s="38"/>
      <c r="AP630" s="5"/>
      <c r="AQ630" s="5"/>
      <c r="AU630" s="4"/>
      <c r="AY630" s="4"/>
      <c r="BC630" s="39"/>
      <c r="BD630" s="37"/>
      <c r="BG630" s="4"/>
      <c r="BK630" s="4"/>
      <c r="BO630" s="39"/>
      <c r="BP630" s="37"/>
      <c r="BQ630" s="37"/>
      <c r="BR630" s="37"/>
      <c r="BS630" s="31"/>
    </row>
    <row r="631" spans="8:71" s="2" customFormat="1" x14ac:dyDescent="0.2">
      <c r="H631" s="5"/>
      <c r="U631" s="37"/>
      <c r="V631" s="37"/>
      <c r="Y631" s="5"/>
      <c r="AC631" s="5"/>
      <c r="AG631" s="5"/>
      <c r="AK631" s="5"/>
      <c r="AO631" s="38"/>
      <c r="AP631" s="5"/>
      <c r="AQ631" s="5"/>
      <c r="AU631" s="4"/>
      <c r="AY631" s="4"/>
      <c r="BC631" s="39"/>
      <c r="BD631" s="37"/>
      <c r="BG631" s="4"/>
      <c r="BK631" s="4"/>
      <c r="BO631" s="39"/>
      <c r="BP631" s="37"/>
      <c r="BQ631" s="37"/>
      <c r="BR631" s="37"/>
      <c r="BS631" s="31"/>
    </row>
    <row r="632" spans="8:71" s="2" customFormat="1" x14ac:dyDescent="0.2">
      <c r="H632" s="5"/>
      <c r="U632" s="37"/>
      <c r="V632" s="37"/>
      <c r="Y632" s="5"/>
      <c r="AC632" s="5"/>
      <c r="AG632" s="5"/>
      <c r="AK632" s="5"/>
      <c r="AO632" s="38"/>
      <c r="AP632" s="5"/>
      <c r="AQ632" s="5"/>
      <c r="AU632" s="4"/>
      <c r="AY632" s="4"/>
      <c r="BC632" s="39"/>
      <c r="BD632" s="37"/>
      <c r="BG632" s="4"/>
      <c r="BK632" s="4"/>
      <c r="BO632" s="39"/>
      <c r="BP632" s="37"/>
      <c r="BQ632" s="37"/>
      <c r="BR632" s="37"/>
      <c r="BS632" s="31"/>
    </row>
    <row r="633" spans="8:71" s="2" customFormat="1" x14ac:dyDescent="0.2">
      <c r="H633" s="5"/>
      <c r="U633" s="37"/>
      <c r="V633" s="37"/>
      <c r="Y633" s="5"/>
      <c r="AC633" s="5"/>
      <c r="AG633" s="5"/>
      <c r="AK633" s="5"/>
      <c r="AO633" s="38"/>
      <c r="AP633" s="5"/>
      <c r="AQ633" s="5"/>
      <c r="AU633" s="4"/>
      <c r="AY633" s="4"/>
      <c r="BC633" s="39"/>
      <c r="BD633" s="37"/>
      <c r="BG633" s="4"/>
      <c r="BK633" s="4"/>
      <c r="BO633" s="39"/>
      <c r="BP633" s="37"/>
      <c r="BQ633" s="37"/>
      <c r="BR633" s="37"/>
      <c r="BS633" s="31"/>
    </row>
    <row r="634" spans="8:71" s="2" customFormat="1" x14ac:dyDescent="0.2">
      <c r="H634" s="5"/>
      <c r="U634" s="37"/>
      <c r="V634" s="37"/>
      <c r="Y634" s="5"/>
      <c r="AC634" s="5"/>
      <c r="AG634" s="5"/>
      <c r="AK634" s="5"/>
      <c r="AO634" s="38"/>
      <c r="AP634" s="5"/>
      <c r="AQ634" s="5"/>
      <c r="AU634" s="4"/>
      <c r="AY634" s="4"/>
      <c r="BC634" s="39"/>
      <c r="BD634" s="37"/>
      <c r="BG634" s="4"/>
      <c r="BK634" s="4"/>
      <c r="BO634" s="39"/>
      <c r="BP634" s="37"/>
      <c r="BQ634" s="37"/>
      <c r="BR634" s="37"/>
      <c r="BS634" s="31"/>
    </row>
    <row r="635" spans="8:71" s="2" customFormat="1" x14ac:dyDescent="0.2">
      <c r="H635" s="5"/>
      <c r="U635" s="37"/>
      <c r="V635" s="37"/>
      <c r="Y635" s="5"/>
      <c r="AC635" s="5"/>
      <c r="AG635" s="5"/>
      <c r="AK635" s="5"/>
      <c r="AO635" s="38"/>
      <c r="AP635" s="5"/>
      <c r="AQ635" s="5"/>
      <c r="AU635" s="4"/>
      <c r="AY635" s="4"/>
      <c r="BC635" s="39"/>
      <c r="BD635" s="37"/>
      <c r="BG635" s="4"/>
      <c r="BK635" s="4"/>
      <c r="BO635" s="39"/>
      <c r="BP635" s="37"/>
      <c r="BQ635" s="37"/>
      <c r="BR635" s="37"/>
      <c r="BS635" s="31"/>
    </row>
    <row r="636" spans="8:71" s="2" customFormat="1" x14ac:dyDescent="0.2">
      <c r="H636" s="5"/>
      <c r="U636" s="37"/>
      <c r="V636" s="37"/>
      <c r="Y636" s="5"/>
      <c r="AC636" s="5"/>
      <c r="AG636" s="5"/>
      <c r="AK636" s="5"/>
      <c r="AO636" s="38"/>
      <c r="AP636" s="5"/>
      <c r="AQ636" s="5"/>
      <c r="AU636" s="4"/>
      <c r="AY636" s="4"/>
      <c r="BC636" s="39"/>
      <c r="BD636" s="37"/>
      <c r="BG636" s="4"/>
      <c r="BK636" s="4"/>
      <c r="BO636" s="39"/>
      <c r="BP636" s="37"/>
      <c r="BQ636" s="37"/>
      <c r="BR636" s="37"/>
      <c r="BS636" s="31"/>
    </row>
    <row r="637" spans="8:71" s="2" customFormat="1" x14ac:dyDescent="0.2">
      <c r="H637" s="5"/>
      <c r="U637" s="37"/>
      <c r="V637" s="37"/>
      <c r="Y637" s="5"/>
      <c r="AC637" s="5"/>
      <c r="AG637" s="5"/>
      <c r="AK637" s="5"/>
      <c r="AO637" s="38"/>
      <c r="AP637" s="5"/>
      <c r="AQ637" s="5"/>
      <c r="AU637" s="4"/>
      <c r="AY637" s="4"/>
      <c r="BC637" s="39"/>
      <c r="BD637" s="37"/>
      <c r="BG637" s="4"/>
      <c r="BK637" s="4"/>
      <c r="BO637" s="39"/>
      <c r="BP637" s="37"/>
      <c r="BQ637" s="37"/>
      <c r="BR637" s="37"/>
      <c r="BS637" s="31"/>
    </row>
    <row r="638" spans="8:71" s="2" customFormat="1" x14ac:dyDescent="0.2">
      <c r="H638" s="5"/>
      <c r="U638" s="37"/>
      <c r="V638" s="37"/>
      <c r="Y638" s="5"/>
      <c r="AC638" s="5"/>
      <c r="AG638" s="5"/>
      <c r="AK638" s="5"/>
      <c r="AO638" s="38"/>
      <c r="AP638" s="5"/>
      <c r="AQ638" s="5"/>
      <c r="AU638" s="4"/>
      <c r="AY638" s="4"/>
      <c r="BC638" s="39"/>
      <c r="BD638" s="37"/>
      <c r="BG638" s="4"/>
      <c r="BK638" s="4"/>
      <c r="BO638" s="39"/>
      <c r="BP638" s="37"/>
      <c r="BQ638" s="37"/>
      <c r="BR638" s="37"/>
      <c r="BS638" s="31"/>
    </row>
    <row r="639" spans="8:71" s="2" customFormat="1" x14ac:dyDescent="0.2">
      <c r="H639" s="5"/>
      <c r="U639" s="37"/>
      <c r="V639" s="37"/>
      <c r="Y639" s="5"/>
      <c r="AC639" s="5"/>
      <c r="AG639" s="5"/>
      <c r="AK639" s="5"/>
      <c r="AO639" s="38"/>
      <c r="AP639" s="5"/>
      <c r="AQ639" s="5"/>
      <c r="AU639" s="4"/>
      <c r="AY639" s="4"/>
      <c r="BC639" s="39"/>
      <c r="BD639" s="37"/>
      <c r="BG639" s="4"/>
      <c r="BK639" s="4"/>
      <c r="BO639" s="39"/>
      <c r="BP639" s="37"/>
      <c r="BQ639" s="37"/>
      <c r="BR639" s="37"/>
      <c r="BS639" s="31"/>
    </row>
    <row r="640" spans="8:71" s="2" customFormat="1" x14ac:dyDescent="0.2">
      <c r="H640" s="5"/>
      <c r="U640" s="37"/>
      <c r="V640" s="37"/>
      <c r="Y640" s="5"/>
      <c r="AC640" s="5"/>
      <c r="AG640" s="5"/>
      <c r="AK640" s="5"/>
      <c r="AO640" s="38"/>
      <c r="AP640" s="5"/>
      <c r="AQ640" s="5"/>
      <c r="AU640" s="4"/>
      <c r="AY640" s="4"/>
      <c r="BC640" s="39"/>
      <c r="BD640" s="37"/>
      <c r="BG640" s="4"/>
      <c r="BK640" s="4"/>
      <c r="BO640" s="39"/>
      <c r="BP640" s="37"/>
      <c r="BQ640" s="37"/>
      <c r="BR640" s="37"/>
      <c r="BS640" s="31"/>
    </row>
    <row r="641" spans="8:71" s="2" customFormat="1" x14ac:dyDescent="0.2">
      <c r="H641" s="5"/>
      <c r="U641" s="37"/>
      <c r="V641" s="37"/>
      <c r="Y641" s="5"/>
      <c r="AC641" s="5"/>
      <c r="AG641" s="5"/>
      <c r="AK641" s="5"/>
      <c r="AO641" s="38"/>
      <c r="AP641" s="5"/>
      <c r="AQ641" s="5"/>
      <c r="AU641" s="4"/>
      <c r="AY641" s="4"/>
      <c r="BC641" s="39"/>
      <c r="BD641" s="37"/>
      <c r="BG641" s="4"/>
      <c r="BK641" s="4"/>
      <c r="BO641" s="39"/>
      <c r="BP641" s="37"/>
      <c r="BQ641" s="37"/>
      <c r="BR641" s="37"/>
      <c r="BS641" s="31"/>
    </row>
    <row r="642" spans="8:71" s="2" customFormat="1" x14ac:dyDescent="0.2">
      <c r="H642" s="5"/>
      <c r="U642" s="37"/>
      <c r="V642" s="37"/>
      <c r="Y642" s="5"/>
      <c r="AC642" s="5"/>
      <c r="AG642" s="5"/>
      <c r="AK642" s="5"/>
      <c r="AO642" s="38"/>
      <c r="AP642" s="5"/>
      <c r="AQ642" s="5"/>
      <c r="AU642" s="4"/>
      <c r="AY642" s="4"/>
      <c r="BC642" s="39"/>
      <c r="BD642" s="37"/>
      <c r="BG642" s="4"/>
      <c r="BK642" s="4"/>
      <c r="BO642" s="39"/>
      <c r="BP642" s="37"/>
      <c r="BQ642" s="37"/>
      <c r="BR642" s="37"/>
      <c r="BS642" s="31"/>
    </row>
    <row r="643" spans="8:71" s="2" customFormat="1" x14ac:dyDescent="0.2">
      <c r="H643" s="5"/>
      <c r="U643" s="37"/>
      <c r="V643" s="37"/>
      <c r="Y643" s="5"/>
      <c r="AC643" s="5"/>
      <c r="AG643" s="5"/>
      <c r="AK643" s="5"/>
      <c r="AO643" s="38"/>
      <c r="AP643" s="5"/>
      <c r="AQ643" s="5"/>
      <c r="AU643" s="4"/>
      <c r="AY643" s="4"/>
      <c r="BC643" s="39"/>
      <c r="BD643" s="37"/>
      <c r="BG643" s="4"/>
      <c r="BK643" s="4"/>
      <c r="BO643" s="39"/>
      <c r="BP643" s="37"/>
      <c r="BQ643" s="37"/>
      <c r="BR643" s="37"/>
      <c r="BS643" s="31"/>
    </row>
    <row r="644" spans="8:71" s="2" customFormat="1" x14ac:dyDescent="0.2">
      <c r="H644" s="5"/>
      <c r="U644" s="37"/>
      <c r="V644" s="37"/>
      <c r="Y644" s="5"/>
      <c r="AC644" s="5"/>
      <c r="AG644" s="5"/>
      <c r="AK644" s="5"/>
      <c r="AO644" s="38"/>
      <c r="AP644" s="5"/>
      <c r="AQ644" s="5"/>
      <c r="AU644" s="4"/>
      <c r="AY644" s="4"/>
      <c r="BC644" s="39"/>
      <c r="BD644" s="37"/>
      <c r="BG644" s="4"/>
      <c r="BK644" s="4"/>
      <c r="BO644" s="39"/>
      <c r="BP644" s="37"/>
      <c r="BQ644" s="37"/>
      <c r="BR644" s="37"/>
      <c r="BS644" s="31"/>
    </row>
    <row r="645" spans="8:71" s="2" customFormat="1" x14ac:dyDescent="0.2">
      <c r="H645" s="5"/>
      <c r="U645" s="37"/>
      <c r="V645" s="37"/>
      <c r="Y645" s="5"/>
      <c r="AC645" s="5"/>
      <c r="AG645" s="5"/>
      <c r="AK645" s="5"/>
      <c r="AO645" s="38"/>
      <c r="AP645" s="5"/>
      <c r="AQ645" s="5"/>
      <c r="AU645" s="4"/>
      <c r="AY645" s="4"/>
      <c r="BC645" s="39"/>
      <c r="BD645" s="37"/>
      <c r="BG645" s="4"/>
      <c r="BK645" s="4"/>
      <c r="BO645" s="39"/>
      <c r="BP645" s="37"/>
      <c r="BQ645" s="37"/>
      <c r="BR645" s="37"/>
      <c r="BS645" s="31"/>
    </row>
    <row r="646" spans="8:71" s="2" customFormat="1" x14ac:dyDescent="0.2">
      <c r="H646" s="5"/>
      <c r="U646" s="37"/>
      <c r="V646" s="37"/>
      <c r="Y646" s="5"/>
      <c r="AC646" s="5"/>
      <c r="AG646" s="5"/>
      <c r="AK646" s="5"/>
      <c r="AO646" s="38"/>
      <c r="AP646" s="5"/>
      <c r="AQ646" s="5"/>
      <c r="AU646" s="4"/>
      <c r="AY646" s="4"/>
      <c r="BC646" s="39"/>
      <c r="BD646" s="37"/>
      <c r="BG646" s="4"/>
      <c r="BK646" s="4"/>
      <c r="BO646" s="39"/>
      <c r="BP646" s="37"/>
      <c r="BQ646" s="37"/>
      <c r="BR646" s="37"/>
      <c r="BS646" s="31"/>
    </row>
    <row r="647" spans="8:71" s="2" customFormat="1" x14ac:dyDescent="0.2">
      <c r="H647" s="5"/>
      <c r="U647" s="37"/>
      <c r="V647" s="37"/>
      <c r="Y647" s="5"/>
      <c r="AC647" s="5"/>
      <c r="AG647" s="5"/>
      <c r="AK647" s="5"/>
      <c r="AO647" s="38"/>
      <c r="AP647" s="5"/>
      <c r="AQ647" s="5"/>
      <c r="AU647" s="4"/>
      <c r="AY647" s="4"/>
      <c r="BC647" s="39"/>
      <c r="BD647" s="37"/>
      <c r="BG647" s="4"/>
      <c r="BK647" s="4"/>
      <c r="BO647" s="39"/>
      <c r="BP647" s="37"/>
      <c r="BQ647" s="37"/>
      <c r="BR647" s="37"/>
      <c r="BS647" s="31"/>
    </row>
    <row r="648" spans="8:71" s="2" customFormat="1" x14ac:dyDescent="0.2">
      <c r="H648" s="5"/>
      <c r="U648" s="37"/>
      <c r="V648" s="37"/>
      <c r="Y648" s="5"/>
      <c r="AC648" s="5"/>
      <c r="AG648" s="5"/>
      <c r="AK648" s="5"/>
      <c r="AO648" s="38"/>
      <c r="AP648" s="5"/>
      <c r="AQ648" s="5"/>
      <c r="AU648" s="4"/>
      <c r="AY648" s="4"/>
      <c r="BC648" s="39"/>
      <c r="BD648" s="37"/>
      <c r="BG648" s="4"/>
      <c r="BK648" s="4"/>
      <c r="BO648" s="39"/>
      <c r="BP648" s="37"/>
      <c r="BQ648" s="37"/>
      <c r="BR648" s="37"/>
      <c r="BS648" s="31"/>
    </row>
    <row r="649" spans="8:71" s="2" customFormat="1" x14ac:dyDescent="0.2">
      <c r="H649" s="5"/>
      <c r="U649" s="37"/>
      <c r="V649" s="37"/>
      <c r="Y649" s="5"/>
      <c r="AC649" s="5"/>
      <c r="AG649" s="5"/>
      <c r="AK649" s="5"/>
      <c r="AO649" s="38"/>
      <c r="AP649" s="5"/>
      <c r="AQ649" s="5"/>
      <c r="AU649" s="4"/>
      <c r="AY649" s="4"/>
      <c r="BC649" s="39"/>
      <c r="BD649" s="37"/>
      <c r="BG649" s="4"/>
      <c r="BK649" s="4"/>
      <c r="BO649" s="39"/>
      <c r="BP649" s="37"/>
      <c r="BQ649" s="37"/>
      <c r="BR649" s="37"/>
      <c r="BS649" s="31"/>
    </row>
    <row r="650" spans="8:71" s="2" customFormat="1" x14ac:dyDescent="0.2">
      <c r="H650" s="5"/>
      <c r="U650" s="37"/>
      <c r="V650" s="37"/>
      <c r="Y650" s="5"/>
      <c r="AC650" s="5"/>
      <c r="AG650" s="5"/>
      <c r="AK650" s="5"/>
      <c r="AO650" s="38"/>
      <c r="AP650" s="5"/>
      <c r="AQ650" s="5"/>
      <c r="AU650" s="4"/>
      <c r="AY650" s="4"/>
      <c r="BC650" s="39"/>
      <c r="BD650" s="37"/>
      <c r="BG650" s="4"/>
      <c r="BK650" s="4"/>
      <c r="BO650" s="39"/>
      <c r="BP650" s="37"/>
      <c r="BQ650" s="37"/>
      <c r="BR650" s="37"/>
      <c r="BS650" s="31"/>
    </row>
    <row r="651" spans="8:71" s="2" customFormat="1" x14ac:dyDescent="0.2">
      <c r="H651" s="5"/>
      <c r="U651" s="37"/>
      <c r="V651" s="37"/>
      <c r="Y651" s="5"/>
      <c r="AC651" s="5"/>
      <c r="AG651" s="5"/>
      <c r="AK651" s="5"/>
      <c r="AO651" s="38"/>
      <c r="AP651" s="5"/>
      <c r="AQ651" s="5"/>
      <c r="AU651" s="4"/>
      <c r="AY651" s="4"/>
      <c r="BC651" s="39"/>
      <c r="BD651" s="37"/>
      <c r="BG651" s="4"/>
      <c r="BK651" s="4"/>
      <c r="BO651" s="39"/>
      <c r="BP651" s="37"/>
      <c r="BQ651" s="37"/>
      <c r="BR651" s="37"/>
      <c r="BS651" s="31"/>
    </row>
    <row r="652" spans="8:71" s="2" customFormat="1" x14ac:dyDescent="0.2">
      <c r="H652" s="5"/>
      <c r="U652" s="37"/>
      <c r="V652" s="37"/>
      <c r="Y652" s="5"/>
      <c r="AC652" s="5"/>
      <c r="AG652" s="5"/>
      <c r="AK652" s="5"/>
      <c r="AO652" s="38"/>
      <c r="AP652" s="5"/>
      <c r="AQ652" s="5"/>
      <c r="AU652" s="4"/>
      <c r="AY652" s="4"/>
      <c r="BC652" s="39"/>
      <c r="BD652" s="37"/>
      <c r="BG652" s="4"/>
      <c r="BK652" s="4"/>
      <c r="BO652" s="39"/>
      <c r="BP652" s="37"/>
      <c r="BQ652" s="37"/>
      <c r="BR652" s="37"/>
      <c r="BS652" s="31"/>
    </row>
    <row r="653" spans="8:71" s="2" customFormat="1" x14ac:dyDescent="0.2">
      <c r="H653" s="5"/>
      <c r="U653" s="37"/>
      <c r="V653" s="37"/>
      <c r="Y653" s="5"/>
      <c r="AC653" s="5"/>
      <c r="AG653" s="5"/>
      <c r="AK653" s="5"/>
      <c r="AO653" s="38"/>
      <c r="AP653" s="5"/>
      <c r="AQ653" s="5"/>
      <c r="AU653" s="4"/>
      <c r="AY653" s="4"/>
      <c r="BC653" s="39"/>
      <c r="BD653" s="37"/>
      <c r="BG653" s="4"/>
      <c r="BK653" s="4"/>
      <c r="BO653" s="39"/>
      <c r="BP653" s="37"/>
      <c r="BQ653" s="37"/>
      <c r="BR653" s="37"/>
      <c r="BS653" s="31"/>
    </row>
    <row r="654" spans="8:71" s="2" customFormat="1" x14ac:dyDescent="0.2">
      <c r="H654" s="5"/>
      <c r="U654" s="37"/>
      <c r="V654" s="37"/>
      <c r="Y654" s="5"/>
      <c r="AC654" s="5"/>
      <c r="AG654" s="5"/>
      <c r="AK654" s="5"/>
      <c r="AO654" s="38"/>
      <c r="AP654" s="5"/>
      <c r="AQ654" s="5"/>
      <c r="AU654" s="4"/>
      <c r="AY654" s="4"/>
      <c r="BC654" s="39"/>
      <c r="BD654" s="37"/>
      <c r="BG654" s="4"/>
      <c r="BK654" s="4"/>
      <c r="BO654" s="39"/>
      <c r="BP654" s="37"/>
      <c r="BQ654" s="37"/>
      <c r="BR654" s="37"/>
      <c r="BS654" s="31"/>
    </row>
    <row r="655" spans="8:71" s="2" customFormat="1" x14ac:dyDescent="0.2">
      <c r="H655" s="5"/>
      <c r="U655" s="37"/>
      <c r="V655" s="37"/>
      <c r="Y655" s="5"/>
      <c r="AC655" s="5"/>
      <c r="AG655" s="5"/>
      <c r="AK655" s="5"/>
      <c r="AO655" s="38"/>
      <c r="AP655" s="5"/>
      <c r="AQ655" s="5"/>
      <c r="AU655" s="4"/>
      <c r="AY655" s="4"/>
      <c r="BC655" s="39"/>
      <c r="BD655" s="37"/>
      <c r="BG655" s="4"/>
      <c r="BK655" s="4"/>
      <c r="BO655" s="39"/>
      <c r="BP655" s="37"/>
      <c r="BQ655" s="37"/>
      <c r="BR655" s="37"/>
      <c r="BS655" s="31"/>
    </row>
    <row r="656" spans="8:71" s="2" customFormat="1" x14ac:dyDescent="0.2">
      <c r="H656" s="5"/>
      <c r="U656" s="37"/>
      <c r="V656" s="37"/>
      <c r="Y656" s="5"/>
      <c r="AC656" s="5"/>
      <c r="AG656" s="5"/>
      <c r="AK656" s="5"/>
      <c r="AO656" s="38"/>
      <c r="AP656" s="5"/>
      <c r="AQ656" s="5"/>
      <c r="AU656" s="4"/>
      <c r="AY656" s="4"/>
      <c r="BC656" s="39"/>
      <c r="BD656" s="37"/>
      <c r="BG656" s="4"/>
      <c r="BK656" s="4"/>
      <c r="BO656" s="39"/>
      <c r="BP656" s="37"/>
      <c r="BQ656" s="37"/>
      <c r="BR656" s="37"/>
      <c r="BS656" s="31"/>
    </row>
    <row r="657" spans="8:71" s="2" customFormat="1" x14ac:dyDescent="0.2">
      <c r="H657" s="5"/>
      <c r="U657" s="37"/>
      <c r="V657" s="37"/>
      <c r="Y657" s="5"/>
      <c r="AC657" s="5"/>
      <c r="AG657" s="5"/>
      <c r="AK657" s="5"/>
      <c r="AO657" s="38"/>
      <c r="AP657" s="5"/>
      <c r="AQ657" s="5"/>
      <c r="AU657" s="4"/>
      <c r="AY657" s="4"/>
      <c r="BC657" s="39"/>
      <c r="BD657" s="37"/>
      <c r="BG657" s="4"/>
      <c r="BK657" s="4"/>
      <c r="BO657" s="39"/>
      <c r="BP657" s="37"/>
      <c r="BQ657" s="37"/>
      <c r="BR657" s="37"/>
      <c r="BS657" s="31"/>
    </row>
    <row r="658" spans="8:71" s="2" customFormat="1" x14ac:dyDescent="0.2">
      <c r="H658" s="5"/>
      <c r="U658" s="37"/>
      <c r="V658" s="37"/>
      <c r="Y658" s="5"/>
      <c r="AC658" s="5"/>
      <c r="AG658" s="5"/>
      <c r="AK658" s="5"/>
      <c r="AO658" s="38"/>
      <c r="AP658" s="5"/>
      <c r="AQ658" s="5"/>
      <c r="AU658" s="4"/>
      <c r="AY658" s="4"/>
      <c r="BC658" s="39"/>
      <c r="BD658" s="37"/>
      <c r="BG658" s="4"/>
      <c r="BK658" s="4"/>
      <c r="BO658" s="39"/>
      <c r="BP658" s="37"/>
      <c r="BQ658" s="37"/>
      <c r="BR658" s="37"/>
      <c r="BS658" s="31"/>
    </row>
    <row r="659" spans="8:71" s="2" customFormat="1" x14ac:dyDescent="0.2">
      <c r="H659" s="5"/>
      <c r="U659" s="37"/>
      <c r="V659" s="37"/>
      <c r="Y659" s="5"/>
      <c r="AC659" s="5"/>
      <c r="AG659" s="5"/>
      <c r="AK659" s="5"/>
      <c r="AO659" s="38"/>
      <c r="AP659" s="5"/>
      <c r="AQ659" s="5"/>
      <c r="AU659" s="4"/>
      <c r="AY659" s="4"/>
      <c r="BC659" s="39"/>
      <c r="BD659" s="37"/>
      <c r="BG659" s="4"/>
      <c r="BK659" s="4"/>
      <c r="BO659" s="39"/>
      <c r="BP659" s="37"/>
      <c r="BQ659" s="37"/>
      <c r="BR659" s="37"/>
      <c r="BS659" s="31"/>
    </row>
    <row r="660" spans="8:71" s="2" customFormat="1" x14ac:dyDescent="0.2">
      <c r="H660" s="5"/>
      <c r="U660" s="37"/>
      <c r="V660" s="37"/>
      <c r="Y660" s="5"/>
      <c r="AC660" s="5"/>
      <c r="AG660" s="5"/>
      <c r="AK660" s="5"/>
      <c r="AO660" s="38"/>
      <c r="AP660" s="5"/>
      <c r="AQ660" s="5"/>
      <c r="AU660" s="4"/>
      <c r="AY660" s="4"/>
      <c r="BC660" s="39"/>
      <c r="BD660" s="37"/>
      <c r="BG660" s="4"/>
      <c r="BK660" s="4"/>
      <c r="BO660" s="39"/>
      <c r="BP660" s="37"/>
      <c r="BQ660" s="37"/>
      <c r="BR660" s="37"/>
      <c r="BS660" s="31"/>
    </row>
    <row r="661" spans="8:71" s="2" customFormat="1" x14ac:dyDescent="0.2">
      <c r="H661" s="5"/>
      <c r="U661" s="37"/>
      <c r="V661" s="37"/>
      <c r="Y661" s="5"/>
      <c r="AC661" s="5"/>
      <c r="AG661" s="5"/>
      <c r="AK661" s="5"/>
      <c r="AO661" s="38"/>
      <c r="AP661" s="5"/>
      <c r="AQ661" s="5"/>
      <c r="AU661" s="4"/>
      <c r="AY661" s="4"/>
      <c r="BC661" s="39"/>
      <c r="BD661" s="37"/>
      <c r="BG661" s="4"/>
      <c r="BK661" s="4"/>
      <c r="BO661" s="39"/>
      <c r="BP661" s="37"/>
      <c r="BQ661" s="37"/>
      <c r="BR661" s="37"/>
      <c r="BS661" s="31"/>
    </row>
    <row r="662" spans="8:71" s="2" customFormat="1" x14ac:dyDescent="0.2">
      <c r="H662" s="5"/>
      <c r="U662" s="37"/>
      <c r="V662" s="37"/>
      <c r="Y662" s="5"/>
      <c r="AC662" s="5"/>
      <c r="AG662" s="5"/>
      <c r="AK662" s="5"/>
      <c r="AO662" s="38"/>
      <c r="AP662" s="5"/>
      <c r="AQ662" s="5"/>
      <c r="AU662" s="4"/>
      <c r="AY662" s="4"/>
      <c r="BC662" s="39"/>
      <c r="BD662" s="37"/>
      <c r="BG662" s="4"/>
      <c r="BK662" s="4"/>
      <c r="BO662" s="39"/>
      <c r="BP662" s="37"/>
      <c r="BQ662" s="37"/>
      <c r="BR662" s="37"/>
      <c r="BS662" s="31"/>
    </row>
    <row r="663" spans="8:71" s="2" customFormat="1" x14ac:dyDescent="0.2">
      <c r="H663" s="5"/>
      <c r="U663" s="37"/>
      <c r="V663" s="37"/>
      <c r="Y663" s="5"/>
      <c r="AC663" s="5"/>
      <c r="AG663" s="5"/>
      <c r="AK663" s="5"/>
      <c r="AO663" s="38"/>
      <c r="AP663" s="5"/>
      <c r="AQ663" s="5"/>
      <c r="AU663" s="4"/>
      <c r="AY663" s="4"/>
      <c r="BC663" s="39"/>
      <c r="BD663" s="37"/>
      <c r="BG663" s="4"/>
      <c r="BK663" s="4"/>
      <c r="BO663" s="39"/>
      <c r="BP663" s="37"/>
      <c r="BQ663" s="37"/>
      <c r="BR663" s="37"/>
      <c r="BS663" s="31"/>
    </row>
    <row r="664" spans="8:71" s="2" customFormat="1" x14ac:dyDescent="0.2">
      <c r="H664" s="5"/>
      <c r="U664" s="37"/>
      <c r="V664" s="37"/>
      <c r="Y664" s="5"/>
      <c r="AC664" s="5"/>
      <c r="AG664" s="5"/>
      <c r="AK664" s="5"/>
      <c r="AO664" s="38"/>
      <c r="AP664" s="5"/>
      <c r="AQ664" s="5"/>
      <c r="AU664" s="4"/>
      <c r="AY664" s="4"/>
      <c r="BC664" s="39"/>
      <c r="BD664" s="37"/>
      <c r="BG664" s="4"/>
      <c r="BK664" s="4"/>
      <c r="BO664" s="39"/>
      <c r="BP664" s="37"/>
      <c r="BQ664" s="37"/>
      <c r="BR664" s="37"/>
      <c r="BS664" s="31"/>
    </row>
    <row r="665" spans="8:71" s="2" customFormat="1" x14ac:dyDescent="0.2">
      <c r="H665" s="5"/>
      <c r="U665" s="37"/>
      <c r="V665" s="37"/>
      <c r="Y665" s="5"/>
      <c r="AC665" s="5"/>
      <c r="AG665" s="5"/>
      <c r="AK665" s="5"/>
      <c r="AO665" s="38"/>
      <c r="AP665" s="5"/>
      <c r="AQ665" s="5"/>
      <c r="AU665" s="4"/>
      <c r="AY665" s="4"/>
      <c r="BC665" s="39"/>
      <c r="BD665" s="37"/>
      <c r="BG665" s="4"/>
      <c r="BK665" s="4"/>
      <c r="BO665" s="39"/>
      <c r="BP665" s="37"/>
      <c r="BQ665" s="37"/>
      <c r="BR665" s="37"/>
      <c r="BS665" s="31"/>
    </row>
    <row r="666" spans="8:71" s="2" customFormat="1" x14ac:dyDescent="0.2">
      <c r="H666" s="5"/>
      <c r="U666" s="37"/>
      <c r="V666" s="37"/>
      <c r="Y666" s="5"/>
      <c r="AC666" s="5"/>
      <c r="AG666" s="5"/>
      <c r="AK666" s="5"/>
      <c r="AO666" s="38"/>
      <c r="AP666" s="5"/>
      <c r="AQ666" s="5"/>
      <c r="AU666" s="4"/>
      <c r="AY666" s="4"/>
      <c r="BC666" s="39"/>
      <c r="BD666" s="37"/>
      <c r="BG666" s="4"/>
      <c r="BK666" s="4"/>
      <c r="BO666" s="39"/>
      <c r="BP666" s="37"/>
      <c r="BQ666" s="37"/>
      <c r="BR666" s="37"/>
      <c r="BS666" s="31"/>
    </row>
    <row r="667" spans="8:71" s="2" customFormat="1" x14ac:dyDescent="0.2">
      <c r="H667" s="5"/>
      <c r="U667" s="37"/>
      <c r="V667" s="37"/>
      <c r="Y667" s="5"/>
      <c r="AC667" s="5"/>
      <c r="AG667" s="5"/>
      <c r="AK667" s="5"/>
      <c r="AO667" s="38"/>
      <c r="AP667" s="5"/>
      <c r="AQ667" s="5"/>
      <c r="AU667" s="4"/>
      <c r="AY667" s="4"/>
      <c r="BC667" s="39"/>
      <c r="BD667" s="37"/>
      <c r="BG667" s="4"/>
      <c r="BK667" s="4"/>
      <c r="BO667" s="39"/>
      <c r="BP667" s="37"/>
      <c r="BQ667" s="37"/>
      <c r="BR667" s="37"/>
      <c r="BS667" s="31"/>
    </row>
    <row r="668" spans="8:71" s="2" customFormat="1" x14ac:dyDescent="0.2">
      <c r="H668" s="5"/>
      <c r="U668" s="37"/>
      <c r="V668" s="37"/>
      <c r="Y668" s="5"/>
      <c r="AC668" s="5"/>
      <c r="AG668" s="5"/>
      <c r="AK668" s="5"/>
      <c r="AO668" s="38"/>
      <c r="AP668" s="5"/>
      <c r="AQ668" s="5"/>
      <c r="AU668" s="4"/>
      <c r="AY668" s="4"/>
      <c r="BC668" s="39"/>
      <c r="BD668" s="37"/>
      <c r="BG668" s="4"/>
      <c r="BK668" s="4"/>
      <c r="BO668" s="39"/>
      <c r="BP668" s="37"/>
      <c r="BQ668" s="37"/>
      <c r="BR668" s="37"/>
      <c r="BS668" s="31"/>
    </row>
    <row r="669" spans="8:71" s="2" customFormat="1" x14ac:dyDescent="0.2">
      <c r="H669" s="5"/>
      <c r="U669" s="37"/>
      <c r="V669" s="37"/>
      <c r="Y669" s="5"/>
      <c r="AC669" s="5"/>
      <c r="AG669" s="5"/>
      <c r="AK669" s="5"/>
      <c r="AO669" s="38"/>
      <c r="AP669" s="5"/>
      <c r="AQ669" s="5"/>
      <c r="AU669" s="4"/>
      <c r="AY669" s="4"/>
      <c r="BC669" s="39"/>
      <c r="BD669" s="37"/>
      <c r="BG669" s="4"/>
      <c r="BK669" s="4"/>
      <c r="BO669" s="39"/>
      <c r="BP669" s="37"/>
      <c r="BQ669" s="37"/>
      <c r="BR669" s="37"/>
      <c r="BS669" s="31"/>
    </row>
    <row r="670" spans="8:71" s="2" customFormat="1" x14ac:dyDescent="0.2">
      <c r="H670" s="5"/>
      <c r="U670" s="37"/>
      <c r="V670" s="37"/>
      <c r="Y670" s="5"/>
      <c r="AC670" s="5"/>
      <c r="AG670" s="5"/>
      <c r="AK670" s="5"/>
      <c r="AO670" s="38"/>
      <c r="AP670" s="5"/>
      <c r="AQ670" s="5"/>
      <c r="AU670" s="4"/>
      <c r="AY670" s="4"/>
      <c r="BC670" s="39"/>
      <c r="BD670" s="37"/>
      <c r="BG670" s="4"/>
      <c r="BK670" s="4"/>
      <c r="BO670" s="39"/>
      <c r="BP670" s="37"/>
      <c r="BQ670" s="37"/>
      <c r="BR670" s="37"/>
      <c r="BS670" s="31"/>
    </row>
    <row r="671" spans="8:71" s="2" customFormat="1" x14ac:dyDescent="0.2">
      <c r="H671" s="5"/>
      <c r="U671" s="37"/>
      <c r="V671" s="37"/>
      <c r="Y671" s="5"/>
      <c r="AC671" s="5"/>
      <c r="AG671" s="5"/>
      <c r="AK671" s="5"/>
      <c r="AO671" s="38"/>
      <c r="AP671" s="5"/>
      <c r="AQ671" s="5"/>
      <c r="AU671" s="4"/>
      <c r="AY671" s="4"/>
      <c r="BC671" s="39"/>
      <c r="BD671" s="37"/>
      <c r="BG671" s="4"/>
      <c r="BK671" s="4"/>
      <c r="BO671" s="39"/>
      <c r="BP671" s="37"/>
      <c r="BQ671" s="37"/>
      <c r="BR671" s="37"/>
      <c r="BS671" s="31"/>
    </row>
    <row r="672" spans="8:71" s="2" customFormat="1" x14ac:dyDescent="0.2">
      <c r="H672" s="5"/>
      <c r="U672" s="37"/>
      <c r="V672" s="37"/>
      <c r="Y672" s="5"/>
      <c r="AC672" s="5"/>
      <c r="AG672" s="5"/>
      <c r="AK672" s="5"/>
      <c r="AO672" s="38"/>
      <c r="AP672" s="5"/>
      <c r="AQ672" s="5"/>
      <c r="AU672" s="4"/>
      <c r="AY672" s="4"/>
      <c r="BC672" s="39"/>
      <c r="BD672" s="37"/>
      <c r="BG672" s="4"/>
      <c r="BK672" s="4"/>
      <c r="BO672" s="39"/>
      <c r="BP672" s="37"/>
      <c r="BQ672" s="37"/>
      <c r="BR672" s="37"/>
      <c r="BS672" s="31"/>
    </row>
    <row r="673" spans="8:71" s="2" customFormat="1" x14ac:dyDescent="0.2">
      <c r="H673" s="5"/>
      <c r="U673" s="37"/>
      <c r="V673" s="37"/>
      <c r="Y673" s="5"/>
      <c r="AC673" s="5"/>
      <c r="AG673" s="5"/>
      <c r="AK673" s="5"/>
      <c r="AO673" s="38"/>
      <c r="AP673" s="5"/>
      <c r="AQ673" s="5"/>
      <c r="AU673" s="4"/>
      <c r="AY673" s="4"/>
      <c r="BC673" s="39"/>
      <c r="BD673" s="37"/>
      <c r="BG673" s="4"/>
      <c r="BK673" s="4"/>
      <c r="BO673" s="39"/>
      <c r="BP673" s="37"/>
      <c r="BQ673" s="37"/>
      <c r="BR673" s="37"/>
      <c r="BS673" s="31"/>
    </row>
    <row r="674" spans="8:71" s="2" customFormat="1" x14ac:dyDescent="0.2">
      <c r="H674" s="5"/>
      <c r="U674" s="37"/>
      <c r="V674" s="37"/>
      <c r="Y674" s="5"/>
      <c r="AC674" s="5"/>
      <c r="AG674" s="5"/>
      <c r="AK674" s="5"/>
      <c r="AO674" s="38"/>
      <c r="AP674" s="5"/>
      <c r="AQ674" s="5"/>
      <c r="AU674" s="4"/>
      <c r="AY674" s="4"/>
      <c r="BC674" s="39"/>
      <c r="BD674" s="37"/>
      <c r="BG674" s="4"/>
      <c r="BK674" s="4"/>
      <c r="BO674" s="39"/>
      <c r="BP674" s="37"/>
      <c r="BQ674" s="37"/>
      <c r="BR674" s="37"/>
      <c r="BS674" s="31"/>
    </row>
    <row r="675" spans="8:71" s="2" customFormat="1" x14ac:dyDescent="0.2">
      <c r="H675" s="5"/>
      <c r="U675" s="37"/>
      <c r="V675" s="37"/>
      <c r="Y675" s="5"/>
      <c r="AC675" s="5"/>
      <c r="AG675" s="5"/>
      <c r="AK675" s="5"/>
      <c r="AO675" s="38"/>
      <c r="AP675" s="5"/>
      <c r="AQ675" s="5"/>
      <c r="AU675" s="4"/>
      <c r="AY675" s="4"/>
      <c r="BC675" s="39"/>
      <c r="BD675" s="37"/>
      <c r="BG675" s="4"/>
      <c r="BK675" s="4"/>
      <c r="BO675" s="39"/>
      <c r="BP675" s="37"/>
      <c r="BQ675" s="37"/>
      <c r="BR675" s="37"/>
      <c r="BS675" s="31"/>
    </row>
    <row r="676" spans="8:71" s="2" customFormat="1" x14ac:dyDescent="0.2">
      <c r="H676" s="5"/>
      <c r="U676" s="37"/>
      <c r="V676" s="37"/>
      <c r="Y676" s="5"/>
      <c r="AC676" s="5"/>
      <c r="AG676" s="5"/>
      <c r="AK676" s="5"/>
      <c r="AO676" s="38"/>
      <c r="AP676" s="5"/>
      <c r="AQ676" s="5"/>
      <c r="AU676" s="4"/>
      <c r="AY676" s="4"/>
      <c r="BC676" s="39"/>
      <c r="BD676" s="37"/>
      <c r="BG676" s="4"/>
      <c r="BK676" s="4"/>
      <c r="BO676" s="39"/>
      <c r="BP676" s="37"/>
      <c r="BQ676" s="37"/>
      <c r="BR676" s="37"/>
      <c r="BS676" s="31"/>
    </row>
    <row r="677" spans="8:71" s="2" customFormat="1" x14ac:dyDescent="0.2">
      <c r="H677" s="5"/>
      <c r="U677" s="37"/>
      <c r="V677" s="37"/>
      <c r="Y677" s="5"/>
      <c r="AC677" s="5"/>
      <c r="AG677" s="5"/>
      <c r="AK677" s="5"/>
      <c r="AO677" s="38"/>
      <c r="AP677" s="5"/>
      <c r="AQ677" s="5"/>
      <c r="AU677" s="4"/>
      <c r="AY677" s="4"/>
      <c r="BC677" s="39"/>
      <c r="BD677" s="37"/>
      <c r="BG677" s="4"/>
      <c r="BK677" s="4"/>
      <c r="BO677" s="39"/>
      <c r="BP677" s="37"/>
      <c r="BQ677" s="37"/>
      <c r="BR677" s="37"/>
      <c r="BS677" s="31"/>
    </row>
    <row r="678" spans="8:71" s="2" customFormat="1" x14ac:dyDescent="0.2">
      <c r="H678" s="5"/>
      <c r="U678" s="37"/>
      <c r="V678" s="37"/>
      <c r="Y678" s="5"/>
      <c r="AC678" s="5"/>
      <c r="AG678" s="5"/>
      <c r="AK678" s="5"/>
      <c r="AO678" s="38"/>
      <c r="AP678" s="5"/>
      <c r="AQ678" s="5"/>
      <c r="AU678" s="4"/>
      <c r="AY678" s="4"/>
      <c r="BC678" s="39"/>
      <c r="BD678" s="37"/>
      <c r="BG678" s="4"/>
      <c r="BK678" s="4"/>
      <c r="BO678" s="39"/>
      <c r="BP678" s="37"/>
      <c r="BQ678" s="37"/>
      <c r="BR678" s="37"/>
      <c r="BS678" s="31"/>
    </row>
    <row r="679" spans="8:71" s="2" customFormat="1" x14ac:dyDescent="0.2">
      <c r="H679" s="5"/>
      <c r="U679" s="37"/>
      <c r="V679" s="37"/>
      <c r="Y679" s="5"/>
      <c r="AC679" s="5"/>
      <c r="AG679" s="5"/>
      <c r="AK679" s="5"/>
      <c r="AO679" s="38"/>
      <c r="AP679" s="5"/>
      <c r="AQ679" s="5"/>
      <c r="AU679" s="4"/>
      <c r="AY679" s="4"/>
      <c r="BC679" s="39"/>
      <c r="BD679" s="37"/>
      <c r="BG679" s="4"/>
      <c r="BK679" s="4"/>
      <c r="BO679" s="39"/>
      <c r="BP679" s="37"/>
      <c r="BQ679" s="37"/>
      <c r="BR679" s="37"/>
      <c r="BS679" s="31"/>
    </row>
    <row r="680" spans="8:71" s="2" customFormat="1" x14ac:dyDescent="0.2">
      <c r="H680" s="5"/>
      <c r="U680" s="37"/>
      <c r="V680" s="37"/>
      <c r="Y680" s="5"/>
      <c r="AC680" s="5"/>
      <c r="AG680" s="5"/>
      <c r="AK680" s="5"/>
      <c r="AO680" s="38"/>
      <c r="AP680" s="5"/>
      <c r="AQ680" s="5"/>
      <c r="AU680" s="4"/>
      <c r="AY680" s="4"/>
      <c r="BC680" s="39"/>
      <c r="BD680" s="37"/>
      <c r="BG680" s="4"/>
      <c r="BK680" s="4"/>
      <c r="BO680" s="39"/>
      <c r="BP680" s="37"/>
      <c r="BQ680" s="37"/>
      <c r="BR680" s="37"/>
      <c r="BS680" s="31"/>
    </row>
    <row r="681" spans="8:71" s="2" customFormat="1" x14ac:dyDescent="0.2">
      <c r="H681" s="5"/>
      <c r="U681" s="37"/>
      <c r="V681" s="37"/>
      <c r="Y681" s="5"/>
      <c r="AC681" s="5"/>
      <c r="AG681" s="5"/>
      <c r="AK681" s="5"/>
      <c r="AO681" s="38"/>
      <c r="AP681" s="5"/>
      <c r="AQ681" s="5"/>
      <c r="AU681" s="4"/>
      <c r="AY681" s="4"/>
      <c r="BC681" s="39"/>
      <c r="BD681" s="37"/>
      <c r="BG681" s="4"/>
      <c r="BK681" s="4"/>
      <c r="BO681" s="39"/>
      <c r="BP681" s="37"/>
      <c r="BQ681" s="37"/>
      <c r="BR681" s="37"/>
      <c r="BS681" s="31"/>
    </row>
    <row r="682" spans="8:71" s="2" customFormat="1" x14ac:dyDescent="0.2">
      <c r="H682" s="5"/>
      <c r="U682" s="37"/>
      <c r="V682" s="37"/>
      <c r="Y682" s="5"/>
      <c r="AC682" s="5"/>
      <c r="AG682" s="5"/>
      <c r="AK682" s="5"/>
      <c r="AO682" s="38"/>
      <c r="AP682" s="5"/>
      <c r="AQ682" s="5"/>
      <c r="AU682" s="4"/>
      <c r="AY682" s="4"/>
      <c r="BC682" s="39"/>
      <c r="BD682" s="37"/>
      <c r="BG682" s="4"/>
      <c r="BK682" s="4"/>
      <c r="BO682" s="39"/>
      <c r="BP682" s="37"/>
      <c r="BQ682" s="37"/>
      <c r="BR682" s="37"/>
      <c r="BS682" s="31"/>
    </row>
    <row r="683" spans="8:71" s="2" customFormat="1" x14ac:dyDescent="0.2">
      <c r="H683" s="5"/>
      <c r="U683" s="37"/>
      <c r="V683" s="37"/>
      <c r="Y683" s="5"/>
      <c r="AC683" s="5"/>
      <c r="AG683" s="5"/>
      <c r="AK683" s="5"/>
      <c r="AO683" s="38"/>
      <c r="AP683" s="5"/>
      <c r="AQ683" s="5"/>
      <c r="AU683" s="4"/>
      <c r="AY683" s="4"/>
      <c r="BC683" s="39"/>
      <c r="BD683" s="37"/>
      <c r="BG683" s="4"/>
      <c r="BK683" s="4"/>
      <c r="BO683" s="39"/>
      <c r="BP683" s="37"/>
      <c r="BQ683" s="37"/>
      <c r="BR683" s="37"/>
      <c r="BS683" s="31"/>
    </row>
    <row r="684" spans="8:71" s="2" customFormat="1" x14ac:dyDescent="0.2">
      <c r="H684" s="5"/>
      <c r="U684" s="37"/>
      <c r="V684" s="37"/>
      <c r="Y684" s="5"/>
      <c r="AC684" s="5"/>
      <c r="AG684" s="5"/>
      <c r="AK684" s="5"/>
      <c r="AO684" s="38"/>
      <c r="AP684" s="5"/>
      <c r="AQ684" s="5"/>
      <c r="AU684" s="4"/>
      <c r="AY684" s="4"/>
      <c r="BC684" s="39"/>
      <c r="BD684" s="37"/>
      <c r="BG684" s="4"/>
      <c r="BK684" s="4"/>
      <c r="BO684" s="39"/>
      <c r="BP684" s="37"/>
      <c r="BQ684" s="37"/>
      <c r="BR684" s="37"/>
      <c r="BS684" s="31"/>
    </row>
    <row r="685" spans="8:71" s="2" customFormat="1" x14ac:dyDescent="0.2">
      <c r="H685" s="5"/>
      <c r="U685" s="37"/>
      <c r="V685" s="37"/>
      <c r="Y685" s="5"/>
      <c r="AC685" s="5"/>
      <c r="AG685" s="5"/>
      <c r="AK685" s="5"/>
      <c r="AO685" s="38"/>
      <c r="AP685" s="5"/>
      <c r="AQ685" s="5"/>
      <c r="AU685" s="4"/>
      <c r="AY685" s="4"/>
      <c r="BC685" s="39"/>
      <c r="BD685" s="37"/>
      <c r="BG685" s="4"/>
      <c r="BK685" s="4"/>
      <c r="BO685" s="39"/>
      <c r="BP685" s="37"/>
      <c r="BQ685" s="37"/>
      <c r="BR685" s="37"/>
      <c r="BS685" s="31"/>
    </row>
    <row r="686" spans="8:71" s="2" customFormat="1" x14ac:dyDescent="0.2">
      <c r="H686" s="5"/>
      <c r="U686" s="37"/>
      <c r="V686" s="37"/>
      <c r="Y686" s="5"/>
      <c r="AC686" s="5"/>
      <c r="AG686" s="5"/>
      <c r="AK686" s="5"/>
      <c r="AO686" s="38"/>
      <c r="AP686" s="5"/>
      <c r="AQ686" s="5"/>
      <c r="AU686" s="4"/>
      <c r="AY686" s="4"/>
      <c r="BC686" s="39"/>
      <c r="BD686" s="37"/>
      <c r="BG686" s="4"/>
      <c r="BK686" s="4"/>
      <c r="BO686" s="39"/>
      <c r="BP686" s="37"/>
      <c r="BQ686" s="37"/>
      <c r="BR686" s="37"/>
      <c r="BS686" s="31"/>
    </row>
    <row r="687" spans="8:71" s="2" customFormat="1" x14ac:dyDescent="0.2">
      <c r="H687" s="5"/>
      <c r="U687" s="37"/>
      <c r="V687" s="37"/>
      <c r="Y687" s="5"/>
      <c r="AC687" s="5"/>
      <c r="AG687" s="5"/>
      <c r="AK687" s="5"/>
      <c r="AO687" s="38"/>
      <c r="AP687" s="5"/>
      <c r="AQ687" s="5"/>
      <c r="AU687" s="4"/>
      <c r="AY687" s="4"/>
      <c r="BC687" s="39"/>
      <c r="BD687" s="37"/>
      <c r="BG687" s="4"/>
      <c r="BK687" s="4"/>
      <c r="BO687" s="39"/>
      <c r="BP687" s="37"/>
      <c r="BQ687" s="37"/>
      <c r="BR687" s="37"/>
      <c r="BS687" s="31"/>
    </row>
    <row r="688" spans="8:71" s="2" customFormat="1" x14ac:dyDescent="0.2">
      <c r="H688" s="5"/>
      <c r="U688" s="37"/>
      <c r="V688" s="37"/>
      <c r="Y688" s="5"/>
      <c r="AC688" s="5"/>
      <c r="AG688" s="5"/>
      <c r="AK688" s="5"/>
      <c r="AO688" s="38"/>
      <c r="AP688" s="5"/>
      <c r="AQ688" s="5"/>
      <c r="AU688" s="4"/>
      <c r="AY688" s="4"/>
      <c r="BC688" s="39"/>
      <c r="BD688" s="37"/>
      <c r="BG688" s="4"/>
      <c r="BK688" s="4"/>
      <c r="BO688" s="39"/>
      <c r="BP688" s="37"/>
      <c r="BQ688" s="37"/>
      <c r="BR688" s="37"/>
      <c r="BS688" s="31"/>
    </row>
    <row r="689" spans="8:71" s="2" customFormat="1" x14ac:dyDescent="0.2">
      <c r="H689" s="5"/>
      <c r="U689" s="37"/>
      <c r="V689" s="37"/>
      <c r="Y689" s="5"/>
      <c r="AC689" s="5"/>
      <c r="AG689" s="5"/>
      <c r="AK689" s="5"/>
      <c r="AO689" s="38"/>
      <c r="AP689" s="5"/>
      <c r="AQ689" s="5"/>
      <c r="AU689" s="4"/>
      <c r="AY689" s="4"/>
      <c r="BC689" s="39"/>
      <c r="BD689" s="37"/>
      <c r="BG689" s="4"/>
      <c r="BK689" s="4"/>
      <c r="BO689" s="39"/>
      <c r="BP689" s="37"/>
      <c r="BQ689" s="37"/>
      <c r="BR689" s="37"/>
      <c r="BS689" s="31"/>
    </row>
    <row r="690" spans="8:71" s="2" customFormat="1" x14ac:dyDescent="0.2">
      <c r="H690" s="5"/>
      <c r="U690" s="37"/>
      <c r="V690" s="37"/>
      <c r="Y690" s="5"/>
      <c r="AC690" s="5"/>
      <c r="AG690" s="5"/>
      <c r="AK690" s="5"/>
      <c r="AO690" s="38"/>
      <c r="AP690" s="5"/>
      <c r="AQ690" s="5"/>
      <c r="AU690" s="4"/>
      <c r="AY690" s="4"/>
      <c r="BC690" s="39"/>
      <c r="BD690" s="37"/>
      <c r="BG690" s="4"/>
      <c r="BK690" s="4"/>
      <c r="BO690" s="39"/>
      <c r="BP690" s="37"/>
      <c r="BQ690" s="37"/>
      <c r="BR690" s="37"/>
      <c r="BS690" s="31"/>
    </row>
    <row r="691" spans="8:71" s="2" customFormat="1" x14ac:dyDescent="0.2">
      <c r="H691" s="5"/>
      <c r="U691" s="37"/>
      <c r="V691" s="37"/>
      <c r="Y691" s="5"/>
      <c r="AC691" s="5"/>
      <c r="AG691" s="5"/>
      <c r="AK691" s="5"/>
      <c r="AO691" s="38"/>
      <c r="AP691" s="5"/>
      <c r="AQ691" s="5"/>
      <c r="AU691" s="4"/>
      <c r="AY691" s="4"/>
      <c r="BC691" s="39"/>
      <c r="BD691" s="37"/>
      <c r="BG691" s="4"/>
      <c r="BK691" s="4"/>
      <c r="BO691" s="39"/>
      <c r="BP691" s="37"/>
      <c r="BQ691" s="37"/>
      <c r="BR691" s="37"/>
      <c r="BS691" s="31"/>
    </row>
    <row r="692" spans="8:71" s="2" customFormat="1" x14ac:dyDescent="0.2">
      <c r="H692" s="5"/>
      <c r="U692" s="37"/>
      <c r="V692" s="37"/>
      <c r="Y692" s="5"/>
      <c r="AC692" s="5"/>
      <c r="AG692" s="5"/>
      <c r="AK692" s="5"/>
      <c r="AO692" s="38"/>
      <c r="AP692" s="5"/>
      <c r="AQ692" s="5"/>
      <c r="AU692" s="4"/>
      <c r="AY692" s="4"/>
      <c r="BC692" s="39"/>
      <c r="BD692" s="37"/>
      <c r="BG692" s="4"/>
      <c r="BK692" s="4"/>
      <c r="BO692" s="39"/>
      <c r="BP692" s="37"/>
      <c r="BQ692" s="37"/>
      <c r="BR692" s="37"/>
      <c r="BS692" s="31"/>
    </row>
    <row r="693" spans="8:71" s="2" customFormat="1" x14ac:dyDescent="0.2">
      <c r="H693" s="5"/>
      <c r="U693" s="37"/>
      <c r="V693" s="37"/>
      <c r="Y693" s="5"/>
      <c r="AC693" s="5"/>
      <c r="AG693" s="5"/>
      <c r="AK693" s="5"/>
      <c r="AO693" s="38"/>
      <c r="AP693" s="5"/>
      <c r="AQ693" s="5"/>
      <c r="AU693" s="4"/>
      <c r="AY693" s="4"/>
      <c r="BC693" s="39"/>
      <c r="BD693" s="37"/>
      <c r="BG693" s="4"/>
      <c r="BK693" s="4"/>
      <c r="BO693" s="39"/>
      <c r="BP693" s="37"/>
      <c r="BQ693" s="37"/>
      <c r="BR693" s="37"/>
      <c r="BS693" s="31"/>
    </row>
    <row r="694" spans="8:71" s="2" customFormat="1" x14ac:dyDescent="0.2">
      <c r="H694" s="5"/>
      <c r="U694" s="37"/>
      <c r="V694" s="37"/>
      <c r="Y694" s="5"/>
      <c r="AC694" s="5"/>
      <c r="AG694" s="5"/>
      <c r="AK694" s="5"/>
      <c r="AO694" s="38"/>
      <c r="AP694" s="5"/>
      <c r="AQ694" s="5"/>
      <c r="AU694" s="4"/>
      <c r="AY694" s="4"/>
      <c r="BC694" s="39"/>
      <c r="BD694" s="37"/>
      <c r="BG694" s="4"/>
      <c r="BK694" s="4"/>
      <c r="BO694" s="39"/>
      <c r="BP694" s="37"/>
      <c r="BQ694" s="37"/>
      <c r="BR694" s="37"/>
      <c r="BS694" s="31"/>
    </row>
    <row r="695" spans="8:71" s="2" customFormat="1" x14ac:dyDescent="0.2">
      <c r="H695" s="5"/>
      <c r="U695" s="37"/>
      <c r="V695" s="37"/>
      <c r="Y695" s="5"/>
      <c r="AC695" s="5"/>
      <c r="AG695" s="5"/>
      <c r="AK695" s="5"/>
      <c r="AO695" s="38"/>
      <c r="AP695" s="5"/>
      <c r="AQ695" s="5"/>
      <c r="AU695" s="4"/>
      <c r="AY695" s="4"/>
      <c r="BC695" s="39"/>
      <c r="BD695" s="37"/>
      <c r="BG695" s="4"/>
      <c r="BK695" s="4"/>
      <c r="BO695" s="39"/>
      <c r="BP695" s="37"/>
      <c r="BQ695" s="37"/>
      <c r="BR695" s="37"/>
      <c r="BS695" s="31"/>
    </row>
    <row r="696" spans="8:71" s="2" customFormat="1" x14ac:dyDescent="0.2">
      <c r="H696" s="5"/>
      <c r="U696" s="37"/>
      <c r="V696" s="37"/>
      <c r="Y696" s="5"/>
      <c r="AC696" s="5"/>
      <c r="AG696" s="5"/>
      <c r="AK696" s="5"/>
      <c r="AO696" s="38"/>
      <c r="AP696" s="5"/>
      <c r="AQ696" s="5"/>
      <c r="AU696" s="4"/>
      <c r="AY696" s="4"/>
      <c r="BC696" s="39"/>
      <c r="BD696" s="37"/>
      <c r="BG696" s="4"/>
      <c r="BK696" s="4"/>
      <c r="BO696" s="39"/>
      <c r="BP696" s="37"/>
      <c r="BQ696" s="37"/>
      <c r="BR696" s="37"/>
      <c r="BS696" s="31"/>
    </row>
    <row r="697" spans="8:71" s="2" customFormat="1" x14ac:dyDescent="0.2">
      <c r="H697" s="5"/>
      <c r="U697" s="37"/>
      <c r="V697" s="37"/>
      <c r="Y697" s="5"/>
      <c r="AC697" s="5"/>
      <c r="AG697" s="5"/>
      <c r="AK697" s="5"/>
      <c r="AO697" s="38"/>
      <c r="AP697" s="5"/>
      <c r="AQ697" s="5"/>
      <c r="AU697" s="4"/>
      <c r="AY697" s="4"/>
      <c r="BC697" s="39"/>
      <c r="BD697" s="37"/>
      <c r="BG697" s="4"/>
      <c r="BK697" s="4"/>
      <c r="BO697" s="39"/>
      <c r="BP697" s="37"/>
      <c r="BQ697" s="37"/>
      <c r="BR697" s="37"/>
      <c r="BS697" s="31"/>
    </row>
    <row r="698" spans="8:71" s="2" customFormat="1" x14ac:dyDescent="0.2">
      <c r="H698" s="5"/>
      <c r="U698" s="37"/>
      <c r="V698" s="37"/>
      <c r="Y698" s="5"/>
      <c r="AC698" s="5"/>
      <c r="AG698" s="5"/>
      <c r="AK698" s="5"/>
      <c r="AO698" s="38"/>
      <c r="AP698" s="5"/>
      <c r="AQ698" s="5"/>
      <c r="AU698" s="4"/>
      <c r="AY698" s="4"/>
      <c r="BC698" s="39"/>
      <c r="BD698" s="37"/>
      <c r="BG698" s="4"/>
      <c r="BK698" s="4"/>
      <c r="BO698" s="39"/>
      <c r="BP698" s="37"/>
      <c r="BQ698" s="37"/>
      <c r="BR698" s="37"/>
      <c r="BS698" s="31"/>
    </row>
    <row r="699" spans="8:71" s="2" customFormat="1" x14ac:dyDescent="0.2">
      <c r="H699" s="5"/>
      <c r="U699" s="37"/>
      <c r="V699" s="37"/>
      <c r="Y699" s="5"/>
      <c r="AC699" s="5"/>
      <c r="AG699" s="5"/>
      <c r="AK699" s="5"/>
      <c r="AO699" s="38"/>
      <c r="AP699" s="5"/>
      <c r="AQ699" s="5"/>
      <c r="AU699" s="4"/>
      <c r="AY699" s="4"/>
      <c r="BC699" s="39"/>
      <c r="BD699" s="37"/>
      <c r="BG699" s="4"/>
      <c r="BK699" s="4"/>
      <c r="BO699" s="39"/>
      <c r="BP699" s="37"/>
      <c r="BQ699" s="37"/>
      <c r="BR699" s="37"/>
      <c r="BS699" s="31"/>
    </row>
    <row r="700" spans="8:71" s="2" customFormat="1" x14ac:dyDescent="0.2">
      <c r="H700" s="5"/>
      <c r="U700" s="37"/>
      <c r="V700" s="37"/>
      <c r="Y700" s="5"/>
      <c r="AC700" s="5"/>
      <c r="AG700" s="5"/>
      <c r="AK700" s="5"/>
      <c r="AO700" s="38"/>
      <c r="AP700" s="5"/>
      <c r="AQ700" s="5"/>
      <c r="AU700" s="4"/>
      <c r="AY700" s="4"/>
      <c r="BC700" s="39"/>
      <c r="BD700" s="37"/>
      <c r="BG700" s="4"/>
      <c r="BK700" s="4"/>
      <c r="BO700" s="39"/>
      <c r="BP700" s="37"/>
      <c r="BQ700" s="37"/>
      <c r="BR700" s="37"/>
      <c r="BS700" s="31"/>
    </row>
    <row r="701" spans="8:71" s="2" customFormat="1" x14ac:dyDescent="0.2">
      <c r="H701" s="5"/>
      <c r="U701" s="37"/>
      <c r="V701" s="37"/>
      <c r="Y701" s="5"/>
      <c r="AC701" s="5"/>
      <c r="AG701" s="5"/>
      <c r="AK701" s="5"/>
      <c r="AO701" s="38"/>
      <c r="AP701" s="5"/>
      <c r="AQ701" s="5"/>
      <c r="AU701" s="4"/>
      <c r="AY701" s="4"/>
      <c r="BC701" s="39"/>
      <c r="BD701" s="37"/>
      <c r="BG701" s="4"/>
      <c r="BK701" s="4"/>
      <c r="BO701" s="39"/>
      <c r="BP701" s="37"/>
      <c r="BQ701" s="37"/>
      <c r="BR701" s="37"/>
      <c r="BS701" s="31"/>
    </row>
    <row r="702" spans="8:71" s="2" customFormat="1" x14ac:dyDescent="0.2">
      <c r="H702" s="5"/>
      <c r="U702" s="37"/>
      <c r="V702" s="37"/>
      <c r="Y702" s="5"/>
      <c r="AC702" s="5"/>
      <c r="AG702" s="5"/>
      <c r="AK702" s="5"/>
      <c r="AO702" s="38"/>
      <c r="AP702" s="5"/>
      <c r="AQ702" s="5"/>
      <c r="AU702" s="4"/>
      <c r="AY702" s="4"/>
      <c r="BC702" s="39"/>
      <c r="BD702" s="37"/>
      <c r="BG702" s="4"/>
      <c r="BK702" s="4"/>
      <c r="BO702" s="39"/>
      <c r="BP702" s="37"/>
      <c r="BQ702" s="37"/>
      <c r="BR702" s="37"/>
      <c r="BS702" s="31"/>
    </row>
    <row r="703" spans="8:71" s="2" customFormat="1" x14ac:dyDescent="0.2">
      <c r="H703" s="5"/>
      <c r="U703" s="37"/>
      <c r="V703" s="37"/>
      <c r="Y703" s="5"/>
      <c r="AC703" s="5"/>
      <c r="AG703" s="5"/>
      <c r="AK703" s="5"/>
      <c r="AO703" s="38"/>
      <c r="AP703" s="5"/>
      <c r="AQ703" s="5"/>
      <c r="AU703" s="4"/>
      <c r="AY703" s="4"/>
      <c r="BC703" s="39"/>
      <c r="BD703" s="37"/>
      <c r="BG703" s="4"/>
      <c r="BK703" s="4"/>
      <c r="BO703" s="39"/>
      <c r="BP703" s="37"/>
      <c r="BQ703" s="37"/>
      <c r="BR703" s="37"/>
      <c r="BS703" s="31"/>
    </row>
    <row r="704" spans="8:71" s="2" customFormat="1" x14ac:dyDescent="0.2">
      <c r="H704" s="5"/>
      <c r="U704" s="37"/>
      <c r="V704" s="37"/>
      <c r="Y704" s="5"/>
      <c r="AC704" s="5"/>
      <c r="AG704" s="5"/>
      <c r="AK704" s="5"/>
      <c r="AO704" s="38"/>
      <c r="AP704" s="5"/>
      <c r="AQ704" s="5"/>
      <c r="AU704" s="4"/>
      <c r="AY704" s="4"/>
      <c r="BC704" s="39"/>
      <c r="BD704" s="37"/>
      <c r="BG704" s="4"/>
      <c r="BK704" s="4"/>
      <c r="BO704" s="39"/>
      <c r="BP704" s="37"/>
      <c r="BQ704" s="37"/>
      <c r="BR704" s="37"/>
      <c r="BS704" s="31"/>
    </row>
    <row r="705" spans="8:71" s="2" customFormat="1" x14ac:dyDescent="0.2">
      <c r="H705" s="5"/>
      <c r="U705" s="37"/>
      <c r="V705" s="37"/>
      <c r="Y705" s="5"/>
      <c r="AC705" s="5"/>
      <c r="AG705" s="5"/>
      <c r="AK705" s="5"/>
      <c r="AO705" s="38"/>
      <c r="AP705" s="5"/>
      <c r="AQ705" s="5"/>
      <c r="AU705" s="4"/>
      <c r="AY705" s="4"/>
      <c r="BC705" s="39"/>
      <c r="BD705" s="37"/>
      <c r="BG705" s="4"/>
      <c r="BK705" s="4"/>
      <c r="BO705" s="39"/>
      <c r="BP705" s="37"/>
      <c r="BQ705" s="37"/>
      <c r="BR705" s="37"/>
      <c r="BS705" s="31"/>
    </row>
    <row r="706" spans="8:71" s="2" customFormat="1" x14ac:dyDescent="0.2">
      <c r="H706" s="5"/>
      <c r="U706" s="37"/>
      <c r="V706" s="37"/>
      <c r="Y706" s="5"/>
      <c r="AC706" s="5"/>
      <c r="AG706" s="5"/>
      <c r="AK706" s="5"/>
      <c r="AO706" s="38"/>
      <c r="AP706" s="5"/>
      <c r="AQ706" s="5"/>
      <c r="AU706" s="4"/>
      <c r="AY706" s="4"/>
      <c r="BC706" s="39"/>
      <c r="BD706" s="37"/>
      <c r="BG706" s="4"/>
      <c r="BK706" s="4"/>
      <c r="BO706" s="39"/>
      <c r="BP706" s="37"/>
      <c r="BQ706" s="37"/>
      <c r="BR706" s="37"/>
      <c r="BS706" s="31"/>
    </row>
    <row r="707" spans="8:71" s="2" customFormat="1" x14ac:dyDescent="0.2">
      <c r="H707" s="5"/>
      <c r="U707" s="37"/>
      <c r="V707" s="37"/>
      <c r="Y707" s="5"/>
      <c r="AC707" s="5"/>
      <c r="AG707" s="5"/>
      <c r="AK707" s="5"/>
      <c r="AO707" s="38"/>
      <c r="AP707" s="5"/>
      <c r="AQ707" s="5"/>
      <c r="AU707" s="4"/>
      <c r="AY707" s="4"/>
      <c r="BC707" s="39"/>
      <c r="BD707" s="37"/>
      <c r="BG707" s="4"/>
      <c r="BK707" s="4"/>
      <c r="BO707" s="39"/>
      <c r="BP707" s="37"/>
      <c r="BQ707" s="37"/>
      <c r="BR707" s="37"/>
      <c r="BS707" s="31"/>
    </row>
    <row r="708" spans="8:71" s="2" customFormat="1" x14ac:dyDescent="0.2">
      <c r="H708" s="5"/>
      <c r="U708" s="37"/>
      <c r="V708" s="37"/>
      <c r="Y708" s="5"/>
      <c r="AC708" s="5"/>
      <c r="AG708" s="5"/>
      <c r="AK708" s="5"/>
      <c r="AO708" s="38"/>
      <c r="AP708" s="5"/>
      <c r="AQ708" s="5"/>
      <c r="AU708" s="4"/>
      <c r="AY708" s="4"/>
      <c r="BC708" s="39"/>
      <c r="BD708" s="37"/>
      <c r="BG708" s="4"/>
      <c r="BK708" s="4"/>
      <c r="BO708" s="39"/>
      <c r="BP708" s="37"/>
      <c r="BQ708" s="37"/>
      <c r="BR708" s="37"/>
      <c r="BS708" s="31"/>
    </row>
    <row r="709" spans="8:71" s="2" customFormat="1" x14ac:dyDescent="0.2">
      <c r="H709" s="5"/>
      <c r="U709" s="37"/>
      <c r="V709" s="37"/>
      <c r="Y709" s="5"/>
      <c r="AC709" s="5"/>
      <c r="AG709" s="5"/>
      <c r="AK709" s="5"/>
      <c r="AO709" s="38"/>
      <c r="AP709" s="5"/>
      <c r="AQ709" s="5"/>
      <c r="AU709" s="4"/>
      <c r="AY709" s="4"/>
      <c r="BC709" s="39"/>
      <c r="BD709" s="37"/>
      <c r="BG709" s="4"/>
      <c r="BK709" s="4"/>
      <c r="BO709" s="39"/>
      <c r="BP709" s="37"/>
      <c r="BQ709" s="37"/>
      <c r="BR709" s="37"/>
      <c r="BS709" s="31"/>
    </row>
    <row r="710" spans="8:71" s="2" customFormat="1" x14ac:dyDescent="0.2">
      <c r="H710" s="5"/>
      <c r="U710" s="37"/>
      <c r="V710" s="37"/>
      <c r="Y710" s="5"/>
      <c r="AC710" s="5"/>
      <c r="AG710" s="5"/>
      <c r="AK710" s="5"/>
      <c r="AO710" s="38"/>
      <c r="AP710" s="5"/>
      <c r="AQ710" s="5"/>
      <c r="AU710" s="4"/>
      <c r="AY710" s="4"/>
      <c r="BC710" s="39"/>
      <c r="BD710" s="37"/>
      <c r="BG710" s="4"/>
      <c r="BK710" s="4"/>
      <c r="BO710" s="39"/>
      <c r="BP710" s="37"/>
      <c r="BQ710" s="37"/>
      <c r="BR710" s="37"/>
      <c r="BS710" s="31"/>
    </row>
    <row r="711" spans="8:71" s="2" customFormat="1" x14ac:dyDescent="0.2">
      <c r="H711" s="5"/>
      <c r="U711" s="37"/>
      <c r="V711" s="37"/>
      <c r="Y711" s="5"/>
      <c r="AC711" s="5"/>
      <c r="AG711" s="5"/>
      <c r="AK711" s="5"/>
      <c r="AO711" s="38"/>
      <c r="AP711" s="5"/>
      <c r="AQ711" s="5"/>
      <c r="AU711" s="4"/>
      <c r="AY711" s="4"/>
      <c r="BC711" s="39"/>
      <c r="BD711" s="37"/>
      <c r="BG711" s="4"/>
      <c r="BK711" s="4"/>
      <c r="BO711" s="39"/>
      <c r="BP711" s="37"/>
      <c r="BQ711" s="37"/>
      <c r="BR711" s="37"/>
      <c r="BS711" s="31"/>
    </row>
    <row r="712" spans="8:71" s="2" customFormat="1" x14ac:dyDescent="0.2">
      <c r="H712" s="5"/>
      <c r="U712" s="37"/>
      <c r="V712" s="37"/>
      <c r="Y712" s="5"/>
      <c r="AC712" s="5"/>
      <c r="AG712" s="5"/>
      <c r="AK712" s="5"/>
      <c r="AO712" s="38"/>
      <c r="AP712" s="5"/>
      <c r="AQ712" s="5"/>
      <c r="AU712" s="4"/>
      <c r="AY712" s="4"/>
      <c r="BC712" s="39"/>
      <c r="BD712" s="37"/>
      <c r="BG712" s="4"/>
      <c r="BK712" s="4"/>
      <c r="BO712" s="39"/>
      <c r="BP712" s="37"/>
      <c r="BQ712" s="37"/>
      <c r="BR712" s="37"/>
      <c r="BS712" s="31"/>
    </row>
    <row r="713" spans="8:71" s="2" customFormat="1" x14ac:dyDescent="0.2">
      <c r="H713" s="5"/>
      <c r="U713" s="37"/>
      <c r="V713" s="37"/>
      <c r="Y713" s="5"/>
      <c r="AC713" s="5"/>
      <c r="AG713" s="5"/>
      <c r="AK713" s="5"/>
      <c r="AO713" s="38"/>
      <c r="AP713" s="5"/>
      <c r="AQ713" s="5"/>
      <c r="AU713" s="4"/>
      <c r="AY713" s="4"/>
      <c r="BC713" s="39"/>
      <c r="BD713" s="37"/>
      <c r="BG713" s="4"/>
      <c r="BK713" s="4"/>
      <c r="BO713" s="39"/>
      <c r="BP713" s="37"/>
      <c r="BQ713" s="37"/>
      <c r="BR713" s="37"/>
      <c r="BS713" s="31"/>
    </row>
    <row r="714" spans="8:71" s="2" customFormat="1" x14ac:dyDescent="0.2">
      <c r="H714" s="5"/>
      <c r="U714" s="37"/>
      <c r="V714" s="37"/>
      <c r="Y714" s="5"/>
      <c r="AC714" s="5"/>
      <c r="AG714" s="5"/>
      <c r="AK714" s="5"/>
      <c r="AO714" s="38"/>
      <c r="AP714" s="5"/>
      <c r="AQ714" s="5"/>
      <c r="AU714" s="4"/>
      <c r="AY714" s="4"/>
      <c r="BC714" s="39"/>
      <c r="BD714" s="37"/>
      <c r="BG714" s="4"/>
      <c r="BK714" s="4"/>
      <c r="BO714" s="39"/>
      <c r="BP714" s="37"/>
      <c r="BQ714" s="37"/>
      <c r="BR714" s="37"/>
      <c r="BS714" s="31"/>
    </row>
    <row r="715" spans="8:71" s="2" customFormat="1" x14ac:dyDescent="0.2">
      <c r="H715" s="5"/>
      <c r="U715" s="37"/>
      <c r="V715" s="37"/>
      <c r="Y715" s="5"/>
      <c r="AC715" s="5"/>
      <c r="AG715" s="5"/>
      <c r="AK715" s="5"/>
      <c r="AO715" s="38"/>
      <c r="AP715" s="5"/>
      <c r="AQ715" s="5"/>
      <c r="AU715" s="4"/>
      <c r="AY715" s="4"/>
      <c r="BC715" s="39"/>
      <c r="BD715" s="37"/>
      <c r="BG715" s="4"/>
      <c r="BK715" s="4"/>
      <c r="BO715" s="39"/>
      <c r="BP715" s="37"/>
      <c r="BQ715" s="37"/>
      <c r="BR715" s="37"/>
      <c r="BS715" s="31"/>
    </row>
    <row r="716" spans="8:71" s="2" customFormat="1" x14ac:dyDescent="0.2">
      <c r="H716" s="5"/>
      <c r="U716" s="37"/>
      <c r="V716" s="37"/>
      <c r="Y716" s="5"/>
      <c r="AC716" s="5"/>
      <c r="AG716" s="5"/>
      <c r="AK716" s="5"/>
      <c r="AO716" s="38"/>
      <c r="AP716" s="5"/>
      <c r="AQ716" s="5"/>
      <c r="AU716" s="4"/>
      <c r="AY716" s="4"/>
      <c r="BC716" s="39"/>
      <c r="BD716" s="37"/>
      <c r="BG716" s="4"/>
      <c r="BK716" s="4"/>
      <c r="BO716" s="39"/>
      <c r="BP716" s="37"/>
      <c r="BQ716" s="37"/>
      <c r="BR716" s="37"/>
      <c r="BS716" s="31"/>
    </row>
    <row r="717" spans="8:71" s="2" customFormat="1" x14ac:dyDescent="0.2">
      <c r="H717" s="5"/>
      <c r="U717" s="37"/>
      <c r="V717" s="37"/>
      <c r="Y717" s="5"/>
      <c r="AC717" s="5"/>
      <c r="AG717" s="5"/>
      <c r="AK717" s="5"/>
      <c r="AO717" s="38"/>
      <c r="AP717" s="5"/>
      <c r="AQ717" s="5"/>
      <c r="AU717" s="4"/>
      <c r="AY717" s="4"/>
      <c r="BC717" s="39"/>
      <c r="BD717" s="37"/>
      <c r="BG717" s="4"/>
      <c r="BK717" s="4"/>
      <c r="BO717" s="39"/>
      <c r="BP717" s="37"/>
      <c r="BQ717" s="37"/>
      <c r="BR717" s="37"/>
      <c r="BS717" s="31"/>
    </row>
    <row r="718" spans="8:71" s="2" customFormat="1" x14ac:dyDescent="0.2">
      <c r="H718" s="5"/>
      <c r="U718" s="37"/>
      <c r="V718" s="37"/>
      <c r="Y718" s="5"/>
      <c r="AC718" s="5"/>
      <c r="AG718" s="5"/>
      <c r="AK718" s="5"/>
      <c r="AO718" s="38"/>
      <c r="AP718" s="5"/>
      <c r="AQ718" s="5"/>
      <c r="AU718" s="4"/>
      <c r="AY718" s="4"/>
      <c r="BC718" s="39"/>
      <c r="BD718" s="37"/>
      <c r="BG718" s="4"/>
      <c r="BK718" s="4"/>
      <c r="BO718" s="39"/>
      <c r="BP718" s="37"/>
      <c r="BQ718" s="37"/>
      <c r="BR718" s="37"/>
      <c r="BS718" s="31"/>
    </row>
    <row r="719" spans="8:71" s="2" customFormat="1" x14ac:dyDescent="0.2">
      <c r="H719" s="5"/>
      <c r="U719" s="37"/>
      <c r="V719" s="37"/>
      <c r="Y719" s="5"/>
      <c r="AC719" s="5"/>
      <c r="AG719" s="5"/>
      <c r="AK719" s="5"/>
      <c r="AO719" s="38"/>
      <c r="AP719" s="5"/>
      <c r="AQ719" s="5"/>
      <c r="AU719" s="4"/>
      <c r="AY719" s="4"/>
      <c r="BC719" s="39"/>
      <c r="BD719" s="37"/>
      <c r="BG719" s="4"/>
      <c r="BK719" s="4"/>
      <c r="BO719" s="39"/>
      <c r="BP719" s="37"/>
      <c r="BQ719" s="37"/>
      <c r="BR719" s="37"/>
      <c r="BS719" s="31"/>
    </row>
    <row r="720" spans="8:71" s="2" customFormat="1" x14ac:dyDescent="0.2">
      <c r="H720" s="5"/>
      <c r="U720" s="37"/>
      <c r="V720" s="37"/>
      <c r="Y720" s="5"/>
      <c r="AC720" s="5"/>
      <c r="AG720" s="5"/>
      <c r="AK720" s="5"/>
      <c r="AO720" s="38"/>
      <c r="AP720" s="5"/>
      <c r="AQ720" s="5"/>
      <c r="AU720" s="4"/>
      <c r="AY720" s="4"/>
      <c r="BC720" s="39"/>
      <c r="BD720" s="37"/>
      <c r="BG720" s="4"/>
      <c r="BK720" s="4"/>
      <c r="BO720" s="39"/>
      <c r="BP720" s="37"/>
      <c r="BQ720" s="37"/>
      <c r="BR720" s="37"/>
      <c r="BS720" s="31"/>
    </row>
    <row r="721" spans="8:71" s="2" customFormat="1" x14ac:dyDescent="0.2">
      <c r="H721" s="5"/>
      <c r="U721" s="37"/>
      <c r="V721" s="37"/>
      <c r="Y721" s="5"/>
      <c r="AC721" s="5"/>
      <c r="AG721" s="5"/>
      <c r="AK721" s="5"/>
      <c r="AO721" s="38"/>
      <c r="AP721" s="5"/>
      <c r="AQ721" s="5"/>
      <c r="AU721" s="4"/>
      <c r="AY721" s="4"/>
      <c r="BC721" s="39"/>
      <c r="BD721" s="37"/>
      <c r="BG721" s="4"/>
      <c r="BK721" s="4"/>
      <c r="BO721" s="39"/>
      <c r="BP721" s="37"/>
      <c r="BQ721" s="37"/>
      <c r="BR721" s="37"/>
      <c r="BS721" s="31"/>
    </row>
    <row r="722" spans="8:71" s="2" customFormat="1" x14ac:dyDescent="0.2">
      <c r="H722" s="5"/>
      <c r="U722" s="37"/>
      <c r="V722" s="37"/>
      <c r="Y722" s="5"/>
      <c r="AC722" s="5"/>
      <c r="AG722" s="5"/>
      <c r="AK722" s="5"/>
      <c r="AO722" s="38"/>
      <c r="AP722" s="5"/>
      <c r="AQ722" s="5"/>
      <c r="AU722" s="4"/>
      <c r="AY722" s="4"/>
      <c r="BC722" s="39"/>
      <c r="BD722" s="37"/>
      <c r="BG722" s="4"/>
      <c r="BK722" s="4"/>
      <c r="BO722" s="39"/>
      <c r="BP722" s="37"/>
      <c r="BQ722" s="37"/>
      <c r="BR722" s="37"/>
      <c r="BS722" s="31"/>
    </row>
    <row r="723" spans="8:71" s="2" customFormat="1" x14ac:dyDescent="0.2">
      <c r="H723" s="5"/>
      <c r="U723" s="37"/>
      <c r="V723" s="37"/>
      <c r="Y723" s="5"/>
      <c r="AC723" s="5"/>
      <c r="AG723" s="5"/>
      <c r="AK723" s="5"/>
      <c r="AO723" s="38"/>
      <c r="AP723" s="5"/>
      <c r="AQ723" s="5"/>
      <c r="AU723" s="4"/>
      <c r="AY723" s="4"/>
      <c r="BC723" s="39"/>
      <c r="BD723" s="37"/>
      <c r="BG723" s="4"/>
      <c r="BK723" s="4"/>
      <c r="BO723" s="39"/>
      <c r="BP723" s="37"/>
      <c r="BQ723" s="37"/>
      <c r="BR723" s="37"/>
      <c r="BS723" s="31"/>
    </row>
    <row r="724" spans="8:71" s="2" customFormat="1" x14ac:dyDescent="0.2">
      <c r="H724" s="5"/>
      <c r="U724" s="37"/>
      <c r="V724" s="37"/>
      <c r="Y724" s="5"/>
      <c r="AC724" s="5"/>
      <c r="AG724" s="5"/>
      <c r="AK724" s="5"/>
      <c r="AO724" s="38"/>
      <c r="AP724" s="5"/>
      <c r="AQ724" s="5"/>
      <c r="AU724" s="4"/>
      <c r="AY724" s="4"/>
      <c r="BC724" s="39"/>
      <c r="BD724" s="37"/>
      <c r="BG724" s="4"/>
      <c r="BK724" s="4"/>
      <c r="BO724" s="39"/>
      <c r="BP724" s="37"/>
      <c r="BQ724" s="37"/>
      <c r="BR724" s="37"/>
      <c r="BS724" s="31"/>
    </row>
    <row r="725" spans="8:71" s="2" customFormat="1" x14ac:dyDescent="0.2">
      <c r="H725" s="5"/>
      <c r="U725" s="37"/>
      <c r="V725" s="37"/>
      <c r="Y725" s="5"/>
      <c r="AC725" s="5"/>
      <c r="AG725" s="5"/>
      <c r="AK725" s="5"/>
      <c r="AO725" s="38"/>
      <c r="AP725" s="5"/>
      <c r="AQ725" s="5"/>
      <c r="AU725" s="4"/>
      <c r="AY725" s="4"/>
      <c r="BC725" s="39"/>
      <c r="BD725" s="37"/>
      <c r="BG725" s="4"/>
      <c r="BK725" s="4"/>
      <c r="BO725" s="39"/>
      <c r="BP725" s="37"/>
      <c r="BQ725" s="37"/>
      <c r="BR725" s="37"/>
      <c r="BS725" s="31"/>
    </row>
    <row r="726" spans="8:71" s="2" customFormat="1" x14ac:dyDescent="0.2">
      <c r="H726" s="5"/>
      <c r="U726" s="37"/>
      <c r="V726" s="37"/>
      <c r="Y726" s="5"/>
      <c r="AC726" s="5"/>
      <c r="AG726" s="5"/>
      <c r="AK726" s="5"/>
      <c r="AO726" s="38"/>
      <c r="AP726" s="5"/>
      <c r="AQ726" s="5"/>
      <c r="AU726" s="4"/>
      <c r="AY726" s="4"/>
      <c r="BC726" s="39"/>
      <c r="BD726" s="37"/>
      <c r="BG726" s="4"/>
      <c r="BK726" s="4"/>
      <c r="BO726" s="39"/>
      <c r="BP726" s="37"/>
      <c r="BQ726" s="37"/>
      <c r="BR726" s="37"/>
      <c r="BS726" s="31"/>
    </row>
    <row r="727" spans="8:71" s="2" customFormat="1" x14ac:dyDescent="0.2">
      <c r="H727" s="5"/>
      <c r="U727" s="37"/>
      <c r="V727" s="37"/>
      <c r="Y727" s="5"/>
      <c r="AC727" s="5"/>
      <c r="AG727" s="5"/>
      <c r="AK727" s="5"/>
      <c r="AO727" s="38"/>
      <c r="AP727" s="5"/>
      <c r="AQ727" s="5"/>
      <c r="AU727" s="4"/>
      <c r="AY727" s="4"/>
      <c r="BC727" s="39"/>
      <c r="BD727" s="37"/>
      <c r="BG727" s="4"/>
      <c r="BK727" s="4"/>
      <c r="BO727" s="39"/>
      <c r="BP727" s="37"/>
      <c r="BQ727" s="37"/>
      <c r="BR727" s="37"/>
      <c r="BS727" s="31"/>
    </row>
    <row r="728" spans="8:71" s="2" customFormat="1" x14ac:dyDescent="0.2">
      <c r="H728" s="5"/>
      <c r="U728" s="37"/>
      <c r="V728" s="37"/>
      <c r="Y728" s="5"/>
      <c r="AC728" s="5"/>
      <c r="AG728" s="5"/>
      <c r="AK728" s="5"/>
      <c r="AO728" s="38"/>
      <c r="AP728" s="5"/>
      <c r="AQ728" s="5"/>
      <c r="AU728" s="4"/>
      <c r="AY728" s="4"/>
      <c r="BC728" s="39"/>
      <c r="BD728" s="37"/>
      <c r="BG728" s="4"/>
      <c r="BK728" s="4"/>
      <c r="BO728" s="39"/>
      <c r="BP728" s="37"/>
      <c r="BQ728" s="37"/>
      <c r="BR728" s="37"/>
      <c r="BS728" s="31"/>
    </row>
    <row r="729" spans="8:71" s="2" customFormat="1" x14ac:dyDescent="0.2">
      <c r="H729" s="5"/>
      <c r="U729" s="37"/>
      <c r="V729" s="37"/>
      <c r="Y729" s="5"/>
      <c r="AC729" s="5"/>
      <c r="AG729" s="5"/>
      <c r="AK729" s="5"/>
      <c r="AO729" s="38"/>
      <c r="AP729" s="5"/>
      <c r="AQ729" s="5"/>
      <c r="AU729" s="4"/>
      <c r="AY729" s="4"/>
      <c r="BC729" s="39"/>
      <c r="BD729" s="37"/>
      <c r="BG729" s="4"/>
      <c r="BK729" s="4"/>
      <c r="BO729" s="39"/>
      <c r="BP729" s="37"/>
      <c r="BQ729" s="37"/>
      <c r="BR729" s="37"/>
      <c r="BS729" s="31"/>
    </row>
    <row r="730" spans="8:71" s="2" customFormat="1" x14ac:dyDescent="0.2">
      <c r="H730" s="5"/>
      <c r="U730" s="37"/>
      <c r="V730" s="37"/>
      <c r="Y730" s="5"/>
      <c r="AC730" s="5"/>
      <c r="AG730" s="5"/>
      <c r="AK730" s="5"/>
      <c r="AO730" s="38"/>
      <c r="AP730" s="5"/>
      <c r="AQ730" s="5"/>
      <c r="AU730" s="4"/>
      <c r="AY730" s="4"/>
      <c r="BC730" s="39"/>
      <c r="BD730" s="37"/>
      <c r="BG730" s="4"/>
      <c r="BK730" s="4"/>
      <c r="BO730" s="39"/>
      <c r="BP730" s="37"/>
      <c r="BQ730" s="37"/>
      <c r="BR730" s="37"/>
      <c r="BS730" s="31"/>
    </row>
    <row r="731" spans="8:71" s="2" customFormat="1" x14ac:dyDescent="0.2">
      <c r="H731" s="5"/>
      <c r="U731" s="37"/>
      <c r="V731" s="37"/>
      <c r="Y731" s="5"/>
      <c r="AC731" s="5"/>
      <c r="AG731" s="5"/>
      <c r="AK731" s="5"/>
      <c r="AO731" s="38"/>
      <c r="AP731" s="5"/>
      <c r="AQ731" s="5"/>
      <c r="AU731" s="4"/>
      <c r="AY731" s="4"/>
      <c r="BC731" s="39"/>
      <c r="BD731" s="37"/>
      <c r="BG731" s="4"/>
      <c r="BK731" s="4"/>
      <c r="BO731" s="39"/>
      <c r="BP731" s="37"/>
      <c r="BQ731" s="37"/>
      <c r="BR731" s="37"/>
      <c r="BS731" s="31"/>
    </row>
    <row r="732" spans="8:71" s="2" customFormat="1" x14ac:dyDescent="0.2">
      <c r="H732" s="5"/>
      <c r="U732" s="37"/>
      <c r="V732" s="37"/>
      <c r="Y732" s="5"/>
      <c r="AC732" s="5"/>
      <c r="AG732" s="5"/>
      <c r="AK732" s="5"/>
      <c r="AO732" s="38"/>
      <c r="AP732" s="5"/>
      <c r="AQ732" s="5"/>
      <c r="AU732" s="4"/>
      <c r="AY732" s="4"/>
      <c r="BC732" s="39"/>
      <c r="BD732" s="37"/>
      <c r="BG732" s="4"/>
      <c r="BK732" s="4"/>
      <c r="BO732" s="39"/>
      <c r="BP732" s="37"/>
      <c r="BQ732" s="37"/>
      <c r="BR732" s="37"/>
      <c r="BS732" s="31"/>
    </row>
    <row r="733" spans="8:71" s="2" customFormat="1" x14ac:dyDescent="0.2">
      <c r="H733" s="5"/>
      <c r="U733" s="37"/>
      <c r="V733" s="37"/>
      <c r="Y733" s="5"/>
      <c r="AC733" s="5"/>
      <c r="AG733" s="5"/>
      <c r="AK733" s="5"/>
      <c r="AO733" s="38"/>
      <c r="AP733" s="5"/>
      <c r="AQ733" s="5"/>
      <c r="AU733" s="4"/>
      <c r="AY733" s="4"/>
      <c r="BC733" s="39"/>
      <c r="BD733" s="37"/>
      <c r="BG733" s="4"/>
      <c r="BK733" s="4"/>
      <c r="BO733" s="39"/>
      <c r="BP733" s="37"/>
      <c r="BQ733" s="37"/>
      <c r="BR733" s="37"/>
      <c r="BS733" s="31"/>
    </row>
    <row r="734" spans="8:71" s="2" customFormat="1" x14ac:dyDescent="0.2">
      <c r="H734" s="5"/>
      <c r="U734" s="37"/>
      <c r="V734" s="37"/>
      <c r="Y734" s="5"/>
      <c r="AC734" s="5"/>
      <c r="AG734" s="5"/>
      <c r="AK734" s="5"/>
      <c r="AO734" s="38"/>
      <c r="AP734" s="5"/>
      <c r="AQ734" s="5"/>
      <c r="AU734" s="4"/>
      <c r="AY734" s="4"/>
      <c r="BC734" s="39"/>
      <c r="BD734" s="37"/>
      <c r="BG734" s="4"/>
      <c r="BK734" s="4"/>
      <c r="BO734" s="39"/>
      <c r="BP734" s="37"/>
      <c r="BQ734" s="37"/>
      <c r="BR734" s="37"/>
      <c r="BS734" s="31"/>
    </row>
    <row r="735" spans="8:71" s="2" customFormat="1" x14ac:dyDescent="0.2">
      <c r="H735" s="5"/>
      <c r="U735" s="37"/>
      <c r="V735" s="37"/>
      <c r="Y735" s="5"/>
      <c r="AC735" s="5"/>
      <c r="AG735" s="5"/>
      <c r="AK735" s="5"/>
      <c r="AO735" s="38"/>
      <c r="AP735" s="5"/>
      <c r="AQ735" s="5"/>
      <c r="AU735" s="4"/>
      <c r="AY735" s="4"/>
      <c r="BC735" s="39"/>
      <c r="BD735" s="37"/>
      <c r="BG735" s="4"/>
      <c r="BK735" s="4"/>
      <c r="BO735" s="39"/>
      <c r="BP735" s="37"/>
      <c r="BQ735" s="37"/>
      <c r="BR735" s="37"/>
      <c r="BS735" s="31"/>
    </row>
    <row r="736" spans="8:71" s="2" customFormat="1" x14ac:dyDescent="0.2">
      <c r="H736" s="5"/>
      <c r="U736" s="37"/>
      <c r="V736" s="37"/>
      <c r="Y736" s="5"/>
      <c r="AC736" s="5"/>
      <c r="AG736" s="5"/>
      <c r="AK736" s="5"/>
      <c r="AO736" s="38"/>
      <c r="AP736" s="5"/>
      <c r="AQ736" s="5"/>
      <c r="AU736" s="4"/>
      <c r="AY736" s="4"/>
      <c r="BC736" s="39"/>
      <c r="BD736" s="37"/>
      <c r="BG736" s="4"/>
      <c r="BK736" s="4"/>
      <c r="BO736" s="39"/>
      <c r="BP736" s="37"/>
      <c r="BQ736" s="37"/>
      <c r="BR736" s="37"/>
      <c r="BS736" s="31"/>
    </row>
    <row r="737" spans="8:71" s="2" customFormat="1" x14ac:dyDescent="0.2">
      <c r="H737" s="5"/>
      <c r="U737" s="37"/>
      <c r="V737" s="37"/>
      <c r="Y737" s="5"/>
      <c r="AC737" s="5"/>
      <c r="AG737" s="5"/>
      <c r="AK737" s="5"/>
      <c r="AO737" s="38"/>
      <c r="AP737" s="5"/>
      <c r="AQ737" s="5"/>
      <c r="AU737" s="4"/>
      <c r="AY737" s="4"/>
      <c r="BC737" s="39"/>
      <c r="BD737" s="37"/>
      <c r="BG737" s="4"/>
      <c r="BK737" s="4"/>
      <c r="BO737" s="39"/>
      <c r="BP737" s="37"/>
      <c r="BQ737" s="37"/>
      <c r="BR737" s="37"/>
      <c r="BS737" s="31"/>
    </row>
    <row r="738" spans="8:71" s="2" customFormat="1" x14ac:dyDescent="0.2">
      <c r="H738" s="5"/>
      <c r="U738" s="37"/>
      <c r="V738" s="37"/>
      <c r="Y738" s="5"/>
      <c r="AC738" s="5"/>
      <c r="AG738" s="5"/>
      <c r="AK738" s="5"/>
      <c r="AO738" s="38"/>
      <c r="AP738" s="5"/>
      <c r="AQ738" s="5"/>
      <c r="AU738" s="4"/>
      <c r="AY738" s="4"/>
      <c r="BC738" s="39"/>
      <c r="BD738" s="37"/>
      <c r="BG738" s="4"/>
      <c r="BK738" s="4"/>
      <c r="BO738" s="39"/>
      <c r="BP738" s="37"/>
      <c r="BQ738" s="37"/>
      <c r="BR738" s="37"/>
      <c r="BS738" s="31"/>
    </row>
    <row r="739" spans="8:71" s="2" customFormat="1" x14ac:dyDescent="0.2">
      <c r="H739" s="5"/>
      <c r="U739" s="37"/>
      <c r="V739" s="37"/>
      <c r="Y739" s="5"/>
      <c r="AC739" s="5"/>
      <c r="AG739" s="5"/>
      <c r="AK739" s="5"/>
      <c r="AO739" s="38"/>
      <c r="AP739" s="5"/>
      <c r="AQ739" s="5"/>
      <c r="AU739" s="4"/>
      <c r="AY739" s="4"/>
      <c r="BC739" s="39"/>
      <c r="BD739" s="37"/>
      <c r="BG739" s="4"/>
      <c r="BK739" s="4"/>
      <c r="BO739" s="39"/>
      <c r="BP739" s="37"/>
      <c r="BQ739" s="37"/>
      <c r="BR739" s="37"/>
      <c r="BS739" s="31"/>
    </row>
    <row r="740" spans="8:71" s="2" customFormat="1" x14ac:dyDescent="0.2">
      <c r="H740" s="5"/>
      <c r="U740" s="37"/>
      <c r="V740" s="37"/>
      <c r="Y740" s="5"/>
      <c r="AC740" s="5"/>
      <c r="AG740" s="5"/>
      <c r="AK740" s="5"/>
      <c r="AO740" s="38"/>
      <c r="AP740" s="5"/>
      <c r="AQ740" s="5"/>
      <c r="AU740" s="4"/>
      <c r="AY740" s="4"/>
      <c r="BC740" s="39"/>
      <c r="BD740" s="37"/>
      <c r="BG740" s="4"/>
      <c r="BK740" s="4"/>
      <c r="BO740" s="39"/>
      <c r="BP740" s="37"/>
      <c r="BQ740" s="37"/>
      <c r="BR740" s="37"/>
      <c r="BS740" s="31"/>
    </row>
    <row r="741" spans="8:71" s="2" customFormat="1" x14ac:dyDescent="0.2">
      <c r="H741" s="5"/>
      <c r="U741" s="37"/>
      <c r="V741" s="37"/>
      <c r="Y741" s="5"/>
      <c r="AC741" s="5"/>
      <c r="AG741" s="5"/>
      <c r="AK741" s="5"/>
      <c r="AO741" s="38"/>
      <c r="AP741" s="5"/>
      <c r="AQ741" s="5"/>
      <c r="AU741" s="4"/>
      <c r="AY741" s="4"/>
      <c r="BC741" s="39"/>
      <c r="BD741" s="37"/>
      <c r="BG741" s="4"/>
      <c r="BK741" s="4"/>
      <c r="BO741" s="39"/>
      <c r="BP741" s="37"/>
      <c r="BQ741" s="37"/>
      <c r="BR741" s="37"/>
      <c r="BS741" s="31"/>
    </row>
    <row r="742" spans="8:71" s="2" customFormat="1" x14ac:dyDescent="0.2">
      <c r="H742" s="5"/>
      <c r="U742" s="37"/>
      <c r="V742" s="37"/>
      <c r="Y742" s="5"/>
      <c r="AC742" s="5"/>
      <c r="AG742" s="5"/>
      <c r="AK742" s="5"/>
      <c r="AO742" s="38"/>
      <c r="AP742" s="5"/>
      <c r="AQ742" s="5"/>
      <c r="AU742" s="4"/>
      <c r="AY742" s="4"/>
      <c r="BC742" s="39"/>
      <c r="BD742" s="37"/>
      <c r="BG742" s="4"/>
      <c r="BK742" s="4"/>
      <c r="BO742" s="39"/>
      <c r="BP742" s="37"/>
      <c r="BQ742" s="37"/>
      <c r="BR742" s="37"/>
      <c r="BS742" s="31"/>
    </row>
    <row r="743" spans="8:71" s="2" customFormat="1" x14ac:dyDescent="0.2">
      <c r="H743" s="5"/>
      <c r="U743" s="37"/>
      <c r="V743" s="37"/>
      <c r="Y743" s="5"/>
      <c r="AC743" s="5"/>
      <c r="AG743" s="5"/>
      <c r="AK743" s="5"/>
      <c r="AO743" s="38"/>
      <c r="AP743" s="5"/>
      <c r="AQ743" s="5"/>
      <c r="AU743" s="4"/>
      <c r="AY743" s="4"/>
      <c r="BC743" s="39"/>
      <c r="BD743" s="37"/>
      <c r="BG743" s="4"/>
      <c r="BK743" s="4"/>
      <c r="BO743" s="39"/>
      <c r="BP743" s="37"/>
      <c r="BQ743" s="37"/>
      <c r="BR743" s="37"/>
      <c r="BS743" s="31"/>
    </row>
    <row r="744" spans="8:71" s="2" customFormat="1" x14ac:dyDescent="0.2">
      <c r="H744" s="5"/>
      <c r="U744" s="37"/>
      <c r="V744" s="37"/>
      <c r="Y744" s="5"/>
      <c r="AC744" s="5"/>
      <c r="AG744" s="5"/>
      <c r="AK744" s="5"/>
      <c r="AO744" s="38"/>
      <c r="AP744" s="5"/>
      <c r="AQ744" s="5"/>
      <c r="AU744" s="4"/>
      <c r="AY744" s="4"/>
      <c r="BC744" s="39"/>
      <c r="BD744" s="37"/>
      <c r="BG744" s="4"/>
      <c r="BK744" s="4"/>
      <c r="BO744" s="39"/>
      <c r="BP744" s="37"/>
      <c r="BQ744" s="37"/>
      <c r="BR744" s="37"/>
      <c r="BS744" s="31"/>
    </row>
    <row r="745" spans="8:71" s="2" customFormat="1" x14ac:dyDescent="0.2">
      <c r="H745" s="5"/>
      <c r="U745" s="37"/>
      <c r="V745" s="37"/>
      <c r="Y745" s="5"/>
      <c r="AC745" s="5"/>
      <c r="AG745" s="5"/>
      <c r="AK745" s="5"/>
      <c r="AO745" s="38"/>
      <c r="AP745" s="5"/>
      <c r="AQ745" s="5"/>
      <c r="AU745" s="4"/>
      <c r="AY745" s="4"/>
      <c r="BC745" s="39"/>
      <c r="BD745" s="37"/>
      <c r="BG745" s="4"/>
      <c r="BK745" s="4"/>
      <c r="BO745" s="39"/>
      <c r="BP745" s="37"/>
      <c r="BQ745" s="37"/>
      <c r="BR745" s="37"/>
      <c r="BS745" s="31"/>
    </row>
    <row r="746" spans="8:71" s="2" customFormat="1" x14ac:dyDescent="0.2">
      <c r="H746" s="5"/>
      <c r="U746" s="37"/>
      <c r="V746" s="37"/>
      <c r="Y746" s="5"/>
      <c r="AC746" s="5"/>
      <c r="AG746" s="5"/>
      <c r="AK746" s="5"/>
      <c r="AO746" s="38"/>
      <c r="AP746" s="5"/>
      <c r="AQ746" s="5"/>
      <c r="AU746" s="4"/>
      <c r="AY746" s="4"/>
      <c r="BC746" s="39"/>
      <c r="BD746" s="37"/>
      <c r="BG746" s="4"/>
      <c r="BK746" s="4"/>
      <c r="BO746" s="39"/>
      <c r="BP746" s="37"/>
      <c r="BQ746" s="37"/>
      <c r="BR746" s="37"/>
      <c r="BS746" s="31"/>
    </row>
    <row r="747" spans="8:71" s="2" customFormat="1" x14ac:dyDescent="0.2">
      <c r="H747" s="5"/>
      <c r="U747" s="37"/>
      <c r="V747" s="37"/>
      <c r="Y747" s="5"/>
      <c r="AC747" s="5"/>
      <c r="AG747" s="5"/>
      <c r="AK747" s="5"/>
      <c r="AO747" s="38"/>
      <c r="AP747" s="5"/>
      <c r="AQ747" s="5"/>
      <c r="AU747" s="4"/>
      <c r="AY747" s="4"/>
      <c r="BC747" s="39"/>
      <c r="BD747" s="37"/>
      <c r="BG747" s="4"/>
      <c r="BK747" s="4"/>
      <c r="BO747" s="39"/>
      <c r="BP747" s="37"/>
      <c r="BQ747" s="37"/>
      <c r="BR747" s="37"/>
      <c r="BS747" s="31"/>
    </row>
    <row r="748" spans="8:71" s="2" customFormat="1" x14ac:dyDescent="0.2">
      <c r="H748" s="5"/>
      <c r="U748" s="37"/>
      <c r="V748" s="37"/>
      <c r="Y748" s="5"/>
      <c r="AC748" s="5"/>
      <c r="AG748" s="5"/>
      <c r="AK748" s="5"/>
      <c r="AO748" s="38"/>
      <c r="AP748" s="5"/>
      <c r="AQ748" s="5"/>
      <c r="AU748" s="4"/>
      <c r="AY748" s="4"/>
      <c r="BC748" s="39"/>
      <c r="BD748" s="37"/>
      <c r="BG748" s="4"/>
      <c r="BK748" s="4"/>
      <c r="BO748" s="39"/>
      <c r="BP748" s="37"/>
      <c r="BQ748" s="37"/>
      <c r="BR748" s="37"/>
      <c r="BS748" s="31"/>
    </row>
    <row r="749" spans="8:71" s="2" customFormat="1" x14ac:dyDescent="0.2">
      <c r="H749" s="5"/>
      <c r="U749" s="37"/>
      <c r="V749" s="37"/>
      <c r="Y749" s="5"/>
      <c r="AC749" s="5"/>
      <c r="AG749" s="5"/>
      <c r="AK749" s="5"/>
      <c r="AO749" s="38"/>
      <c r="AP749" s="5"/>
      <c r="AQ749" s="5"/>
      <c r="AU749" s="4"/>
      <c r="AY749" s="4"/>
      <c r="BC749" s="39"/>
      <c r="BD749" s="37"/>
      <c r="BG749" s="4"/>
      <c r="BK749" s="4"/>
      <c r="BO749" s="39"/>
      <c r="BP749" s="37"/>
      <c r="BQ749" s="37"/>
      <c r="BR749" s="37"/>
      <c r="BS749" s="31"/>
    </row>
    <row r="750" spans="8:71" s="2" customFormat="1" x14ac:dyDescent="0.2">
      <c r="H750" s="5"/>
      <c r="U750" s="37"/>
      <c r="V750" s="37"/>
      <c r="Y750" s="5"/>
      <c r="AC750" s="5"/>
      <c r="AG750" s="5"/>
      <c r="AK750" s="5"/>
      <c r="AO750" s="38"/>
      <c r="AP750" s="5"/>
      <c r="AQ750" s="5"/>
      <c r="AU750" s="4"/>
      <c r="AY750" s="4"/>
      <c r="BC750" s="39"/>
      <c r="BD750" s="37"/>
      <c r="BG750" s="4"/>
      <c r="BK750" s="4"/>
      <c r="BO750" s="39"/>
      <c r="BP750" s="37"/>
      <c r="BQ750" s="37"/>
      <c r="BR750" s="37"/>
      <c r="BS750" s="31"/>
    </row>
    <row r="751" spans="8:71" s="2" customFormat="1" x14ac:dyDescent="0.2">
      <c r="H751" s="5"/>
      <c r="U751" s="37"/>
      <c r="V751" s="37"/>
      <c r="Y751" s="5"/>
      <c r="AC751" s="5"/>
      <c r="AG751" s="5"/>
      <c r="AK751" s="5"/>
      <c r="AO751" s="38"/>
      <c r="AP751" s="5"/>
      <c r="AQ751" s="5"/>
      <c r="AU751" s="4"/>
      <c r="AY751" s="4"/>
      <c r="BC751" s="39"/>
      <c r="BD751" s="37"/>
      <c r="BG751" s="4"/>
      <c r="BK751" s="4"/>
      <c r="BO751" s="39"/>
      <c r="BP751" s="37"/>
      <c r="BQ751" s="37"/>
      <c r="BR751" s="37"/>
      <c r="BS751" s="31"/>
    </row>
    <row r="752" spans="8:71" s="2" customFormat="1" x14ac:dyDescent="0.2">
      <c r="H752" s="5"/>
      <c r="U752" s="37"/>
      <c r="V752" s="37"/>
      <c r="Y752" s="5"/>
      <c r="AC752" s="5"/>
      <c r="AG752" s="5"/>
      <c r="AK752" s="5"/>
      <c r="AO752" s="38"/>
      <c r="AP752" s="5"/>
      <c r="AQ752" s="5"/>
      <c r="AU752" s="4"/>
      <c r="AY752" s="4"/>
      <c r="BC752" s="39"/>
      <c r="BD752" s="37"/>
      <c r="BG752" s="4"/>
      <c r="BK752" s="4"/>
      <c r="BO752" s="39"/>
      <c r="BP752" s="37"/>
      <c r="BQ752" s="37"/>
      <c r="BR752" s="37"/>
      <c r="BS752" s="31"/>
    </row>
    <row r="753" spans="8:71" s="2" customFormat="1" x14ac:dyDescent="0.2">
      <c r="H753" s="5"/>
      <c r="U753" s="37"/>
      <c r="V753" s="37"/>
      <c r="Y753" s="5"/>
      <c r="AC753" s="5"/>
      <c r="AG753" s="5"/>
      <c r="AK753" s="5"/>
      <c r="AO753" s="38"/>
      <c r="AP753" s="5"/>
      <c r="AQ753" s="5"/>
      <c r="AU753" s="4"/>
      <c r="AY753" s="4"/>
      <c r="BC753" s="39"/>
      <c r="BD753" s="37"/>
      <c r="BG753" s="4"/>
      <c r="BK753" s="4"/>
      <c r="BO753" s="39"/>
      <c r="BP753" s="37"/>
      <c r="BQ753" s="37"/>
      <c r="BR753" s="37"/>
      <c r="BS753" s="31"/>
    </row>
    <row r="754" spans="8:71" s="2" customFormat="1" x14ac:dyDescent="0.2">
      <c r="H754" s="5"/>
      <c r="U754" s="37"/>
      <c r="V754" s="37"/>
      <c r="Y754" s="5"/>
      <c r="AC754" s="5"/>
      <c r="AG754" s="5"/>
      <c r="AK754" s="5"/>
      <c r="AO754" s="38"/>
      <c r="AP754" s="5"/>
      <c r="AQ754" s="5"/>
      <c r="AU754" s="4"/>
      <c r="AY754" s="4"/>
      <c r="BC754" s="39"/>
      <c r="BD754" s="37"/>
      <c r="BG754" s="4"/>
      <c r="BK754" s="4"/>
      <c r="BO754" s="39"/>
      <c r="BP754" s="37"/>
      <c r="BQ754" s="37"/>
      <c r="BR754" s="37"/>
      <c r="BS754" s="31"/>
    </row>
    <row r="755" spans="8:71" s="2" customFormat="1" x14ac:dyDescent="0.2">
      <c r="H755" s="5"/>
      <c r="U755" s="37"/>
      <c r="V755" s="37"/>
      <c r="Y755" s="5"/>
      <c r="AC755" s="5"/>
      <c r="AG755" s="5"/>
      <c r="AK755" s="5"/>
      <c r="AO755" s="38"/>
      <c r="AP755" s="5"/>
      <c r="AQ755" s="5"/>
      <c r="AU755" s="4"/>
      <c r="AY755" s="4"/>
      <c r="BC755" s="39"/>
      <c r="BD755" s="37"/>
      <c r="BG755" s="4"/>
      <c r="BK755" s="4"/>
      <c r="BO755" s="39"/>
      <c r="BP755" s="37"/>
      <c r="BQ755" s="37"/>
      <c r="BR755" s="37"/>
      <c r="BS755" s="31"/>
    </row>
    <row r="756" spans="8:71" s="2" customFormat="1" x14ac:dyDescent="0.2">
      <c r="H756" s="5"/>
      <c r="U756" s="37"/>
      <c r="V756" s="37"/>
      <c r="Y756" s="5"/>
      <c r="AC756" s="5"/>
      <c r="AG756" s="5"/>
      <c r="AK756" s="5"/>
      <c r="AO756" s="38"/>
      <c r="AP756" s="5"/>
      <c r="AQ756" s="5"/>
      <c r="AU756" s="4"/>
      <c r="AY756" s="4"/>
      <c r="BC756" s="39"/>
      <c r="BD756" s="37"/>
      <c r="BG756" s="4"/>
      <c r="BK756" s="4"/>
      <c r="BO756" s="39"/>
      <c r="BP756" s="37"/>
      <c r="BQ756" s="37"/>
      <c r="BR756" s="37"/>
      <c r="BS756" s="31"/>
    </row>
    <row r="757" spans="8:71" s="2" customFormat="1" x14ac:dyDescent="0.2">
      <c r="H757" s="5"/>
      <c r="U757" s="37"/>
      <c r="V757" s="37"/>
      <c r="Y757" s="5"/>
      <c r="AC757" s="5"/>
      <c r="AG757" s="5"/>
      <c r="AK757" s="5"/>
      <c r="AO757" s="38"/>
      <c r="AP757" s="5"/>
      <c r="AQ757" s="5"/>
      <c r="AU757" s="4"/>
      <c r="AY757" s="4"/>
      <c r="BC757" s="39"/>
      <c r="BD757" s="37"/>
      <c r="BG757" s="4"/>
      <c r="BK757" s="4"/>
      <c r="BO757" s="39"/>
      <c r="BP757" s="37"/>
      <c r="BQ757" s="37"/>
      <c r="BR757" s="37"/>
      <c r="BS757" s="31"/>
    </row>
    <row r="758" spans="8:71" s="2" customFormat="1" x14ac:dyDescent="0.2">
      <c r="H758" s="5"/>
      <c r="U758" s="37"/>
      <c r="V758" s="37"/>
      <c r="Y758" s="5"/>
      <c r="AC758" s="5"/>
      <c r="AG758" s="5"/>
      <c r="AK758" s="5"/>
      <c r="AO758" s="38"/>
      <c r="AP758" s="5"/>
      <c r="AQ758" s="5"/>
      <c r="AU758" s="4"/>
      <c r="AY758" s="4"/>
      <c r="BC758" s="39"/>
      <c r="BD758" s="37"/>
      <c r="BG758" s="4"/>
      <c r="BK758" s="4"/>
      <c r="BO758" s="39"/>
      <c r="BP758" s="37"/>
      <c r="BQ758" s="37"/>
      <c r="BR758" s="37"/>
      <c r="BS758" s="31"/>
    </row>
    <row r="759" spans="8:71" s="2" customFormat="1" x14ac:dyDescent="0.2">
      <c r="H759" s="5"/>
      <c r="U759" s="37"/>
      <c r="V759" s="37"/>
      <c r="Y759" s="5"/>
      <c r="AC759" s="5"/>
      <c r="AG759" s="5"/>
      <c r="AK759" s="5"/>
      <c r="AO759" s="38"/>
      <c r="AP759" s="5"/>
      <c r="AQ759" s="5"/>
      <c r="AU759" s="4"/>
      <c r="AY759" s="4"/>
      <c r="BC759" s="39"/>
      <c r="BD759" s="37"/>
      <c r="BG759" s="4"/>
      <c r="BK759" s="4"/>
      <c r="BO759" s="39"/>
      <c r="BP759" s="37"/>
      <c r="BQ759" s="37"/>
      <c r="BR759" s="37"/>
      <c r="BS759" s="31"/>
    </row>
    <row r="760" spans="8:71" s="2" customFormat="1" x14ac:dyDescent="0.2">
      <c r="H760" s="5"/>
      <c r="U760" s="37"/>
      <c r="V760" s="37"/>
      <c r="Y760" s="5"/>
      <c r="AC760" s="5"/>
      <c r="AG760" s="5"/>
      <c r="AK760" s="5"/>
      <c r="AO760" s="38"/>
      <c r="AP760" s="5"/>
      <c r="AQ760" s="5"/>
      <c r="AU760" s="4"/>
      <c r="AY760" s="4"/>
      <c r="BC760" s="39"/>
      <c r="BD760" s="37"/>
      <c r="BG760" s="4"/>
      <c r="BK760" s="4"/>
      <c r="BO760" s="39"/>
      <c r="BP760" s="37"/>
      <c r="BQ760" s="37"/>
      <c r="BR760" s="37"/>
      <c r="BS760" s="31"/>
    </row>
    <row r="761" spans="8:71" s="2" customFormat="1" x14ac:dyDescent="0.2">
      <c r="H761" s="5"/>
      <c r="U761" s="37"/>
      <c r="V761" s="37"/>
      <c r="Y761" s="5"/>
      <c r="AC761" s="5"/>
      <c r="AG761" s="5"/>
      <c r="AK761" s="5"/>
      <c r="AO761" s="38"/>
      <c r="AP761" s="5"/>
      <c r="AQ761" s="5"/>
      <c r="AU761" s="4"/>
      <c r="AY761" s="4"/>
      <c r="BC761" s="39"/>
      <c r="BD761" s="37"/>
      <c r="BG761" s="4"/>
      <c r="BK761" s="4"/>
      <c r="BO761" s="39"/>
      <c r="BP761" s="37"/>
      <c r="BQ761" s="37"/>
      <c r="BR761" s="37"/>
      <c r="BS761" s="31"/>
    </row>
    <row r="762" spans="8:71" s="2" customFormat="1" x14ac:dyDescent="0.2">
      <c r="H762" s="5"/>
      <c r="U762" s="37"/>
      <c r="V762" s="37"/>
      <c r="Y762" s="5"/>
      <c r="AC762" s="5"/>
      <c r="AG762" s="5"/>
      <c r="AK762" s="5"/>
      <c r="AO762" s="38"/>
      <c r="AP762" s="5"/>
      <c r="AQ762" s="5"/>
      <c r="AU762" s="4"/>
      <c r="AY762" s="4"/>
      <c r="BC762" s="39"/>
      <c r="BD762" s="37"/>
      <c r="BG762" s="4"/>
      <c r="BK762" s="4"/>
      <c r="BO762" s="39"/>
      <c r="BP762" s="37"/>
      <c r="BQ762" s="37"/>
      <c r="BR762" s="37"/>
      <c r="BS762" s="31"/>
    </row>
    <row r="763" spans="8:71" s="2" customFormat="1" x14ac:dyDescent="0.2">
      <c r="H763" s="5"/>
      <c r="U763" s="37"/>
      <c r="V763" s="37"/>
      <c r="Y763" s="5"/>
      <c r="AC763" s="5"/>
      <c r="AG763" s="5"/>
      <c r="AK763" s="5"/>
      <c r="AO763" s="38"/>
      <c r="AP763" s="5"/>
      <c r="AQ763" s="5"/>
      <c r="AU763" s="4"/>
      <c r="AY763" s="4"/>
      <c r="BC763" s="39"/>
      <c r="BD763" s="37"/>
      <c r="BG763" s="4"/>
      <c r="BK763" s="4"/>
      <c r="BO763" s="39"/>
      <c r="BP763" s="37"/>
      <c r="BQ763" s="37"/>
      <c r="BR763" s="37"/>
      <c r="BS763" s="31"/>
    </row>
    <row r="764" spans="8:71" s="2" customFormat="1" x14ac:dyDescent="0.2">
      <c r="H764" s="5"/>
      <c r="U764" s="37"/>
      <c r="V764" s="37"/>
      <c r="Y764" s="5"/>
      <c r="AC764" s="5"/>
      <c r="AG764" s="5"/>
      <c r="AK764" s="5"/>
      <c r="AO764" s="38"/>
      <c r="AP764" s="5"/>
      <c r="AQ764" s="5"/>
      <c r="AU764" s="4"/>
      <c r="AY764" s="4"/>
      <c r="BC764" s="39"/>
      <c r="BD764" s="37"/>
      <c r="BG764" s="4"/>
      <c r="BK764" s="4"/>
      <c r="BO764" s="39"/>
      <c r="BP764" s="37"/>
      <c r="BQ764" s="37"/>
      <c r="BR764" s="37"/>
      <c r="BS764" s="31"/>
    </row>
    <row r="765" spans="8:71" s="2" customFormat="1" x14ac:dyDescent="0.2">
      <c r="H765" s="5"/>
      <c r="U765" s="37"/>
      <c r="V765" s="37"/>
      <c r="Y765" s="5"/>
      <c r="AC765" s="5"/>
      <c r="AG765" s="5"/>
      <c r="AK765" s="5"/>
      <c r="AO765" s="38"/>
      <c r="AP765" s="5"/>
      <c r="AQ765" s="5"/>
      <c r="AU765" s="4"/>
      <c r="AY765" s="4"/>
      <c r="BC765" s="39"/>
      <c r="BD765" s="37"/>
      <c r="BG765" s="4"/>
      <c r="BK765" s="4"/>
      <c r="BO765" s="39"/>
      <c r="BP765" s="37"/>
      <c r="BQ765" s="37"/>
      <c r="BR765" s="37"/>
      <c r="BS765" s="31"/>
    </row>
    <row r="766" spans="8:71" s="2" customFormat="1" x14ac:dyDescent="0.2">
      <c r="H766" s="5"/>
      <c r="U766" s="37"/>
      <c r="V766" s="37"/>
      <c r="Y766" s="5"/>
      <c r="AC766" s="5"/>
      <c r="AG766" s="5"/>
      <c r="AK766" s="5"/>
      <c r="AO766" s="38"/>
      <c r="AP766" s="5"/>
      <c r="AQ766" s="5"/>
      <c r="AU766" s="4"/>
      <c r="AY766" s="4"/>
      <c r="BC766" s="39"/>
      <c r="BD766" s="37"/>
      <c r="BG766" s="4"/>
      <c r="BK766" s="4"/>
      <c r="BO766" s="39"/>
      <c r="BP766" s="37"/>
      <c r="BQ766" s="37"/>
      <c r="BR766" s="37"/>
      <c r="BS766" s="31"/>
    </row>
    <row r="767" spans="8:71" s="2" customFormat="1" x14ac:dyDescent="0.2">
      <c r="H767" s="5"/>
      <c r="U767" s="37"/>
      <c r="V767" s="37"/>
      <c r="Y767" s="5"/>
      <c r="AC767" s="5"/>
      <c r="AG767" s="5"/>
      <c r="AK767" s="5"/>
      <c r="AO767" s="38"/>
      <c r="AP767" s="5"/>
      <c r="AQ767" s="5"/>
      <c r="AU767" s="4"/>
      <c r="AY767" s="4"/>
      <c r="BC767" s="39"/>
      <c r="BD767" s="37"/>
      <c r="BG767" s="4"/>
      <c r="BK767" s="4"/>
      <c r="BO767" s="39"/>
      <c r="BP767" s="37"/>
      <c r="BQ767" s="37"/>
      <c r="BR767" s="37"/>
      <c r="BS767" s="31"/>
    </row>
    <row r="768" spans="8:71" s="2" customFormat="1" x14ac:dyDescent="0.2">
      <c r="H768" s="5"/>
      <c r="U768" s="37"/>
      <c r="V768" s="37"/>
      <c r="Y768" s="5"/>
      <c r="AC768" s="5"/>
      <c r="AG768" s="5"/>
      <c r="AK768" s="5"/>
      <c r="AO768" s="38"/>
      <c r="AP768" s="5"/>
      <c r="AQ768" s="5"/>
      <c r="AU768" s="4"/>
      <c r="AY768" s="4"/>
      <c r="BC768" s="39"/>
      <c r="BD768" s="37"/>
      <c r="BG768" s="4"/>
      <c r="BK768" s="4"/>
      <c r="BO768" s="39"/>
      <c r="BP768" s="37"/>
      <c r="BQ768" s="37"/>
      <c r="BR768" s="37"/>
      <c r="BS768" s="31"/>
    </row>
    <row r="769" spans="8:71" s="2" customFormat="1" x14ac:dyDescent="0.2">
      <c r="H769" s="5"/>
      <c r="U769" s="37"/>
      <c r="V769" s="37"/>
      <c r="Y769" s="5"/>
      <c r="AC769" s="5"/>
      <c r="AG769" s="5"/>
      <c r="AK769" s="5"/>
      <c r="AO769" s="38"/>
      <c r="AP769" s="5"/>
      <c r="AQ769" s="5"/>
      <c r="AU769" s="4"/>
      <c r="AY769" s="4"/>
      <c r="BC769" s="39"/>
      <c r="BD769" s="37"/>
      <c r="BG769" s="4"/>
      <c r="BK769" s="4"/>
      <c r="BO769" s="39"/>
      <c r="BP769" s="37"/>
      <c r="BQ769" s="37"/>
      <c r="BR769" s="37"/>
      <c r="BS769" s="31"/>
    </row>
    <row r="770" spans="8:71" s="2" customFormat="1" x14ac:dyDescent="0.2">
      <c r="H770" s="5"/>
      <c r="U770" s="37"/>
      <c r="V770" s="37"/>
      <c r="Y770" s="5"/>
      <c r="AC770" s="5"/>
      <c r="AG770" s="5"/>
      <c r="AK770" s="5"/>
      <c r="AO770" s="38"/>
      <c r="AP770" s="5"/>
      <c r="AQ770" s="5"/>
      <c r="AU770" s="4"/>
      <c r="AY770" s="4"/>
      <c r="BC770" s="39"/>
      <c r="BD770" s="37"/>
      <c r="BG770" s="4"/>
      <c r="BK770" s="4"/>
      <c r="BO770" s="39"/>
      <c r="BP770" s="37"/>
      <c r="BQ770" s="37"/>
      <c r="BR770" s="37"/>
      <c r="BS770" s="31"/>
    </row>
    <row r="771" spans="8:71" s="2" customFormat="1" x14ac:dyDescent="0.2">
      <c r="H771" s="5"/>
      <c r="U771" s="37"/>
      <c r="V771" s="37"/>
      <c r="Y771" s="5"/>
      <c r="AC771" s="5"/>
      <c r="AG771" s="5"/>
      <c r="AK771" s="5"/>
      <c r="AO771" s="38"/>
      <c r="AP771" s="5"/>
      <c r="AQ771" s="5"/>
      <c r="AU771" s="4"/>
      <c r="AY771" s="4"/>
      <c r="BC771" s="39"/>
      <c r="BD771" s="37"/>
      <c r="BG771" s="4"/>
      <c r="BK771" s="4"/>
      <c r="BO771" s="39"/>
      <c r="BP771" s="37"/>
      <c r="BQ771" s="37"/>
      <c r="BR771" s="37"/>
      <c r="BS771" s="31"/>
    </row>
    <row r="772" spans="8:71" s="2" customFormat="1" x14ac:dyDescent="0.2">
      <c r="H772" s="5"/>
      <c r="U772" s="37"/>
      <c r="V772" s="37"/>
      <c r="Y772" s="5"/>
      <c r="AC772" s="5"/>
      <c r="AG772" s="5"/>
      <c r="AK772" s="5"/>
      <c r="AO772" s="38"/>
      <c r="AP772" s="5"/>
      <c r="AQ772" s="5"/>
      <c r="AU772" s="4"/>
      <c r="AY772" s="4"/>
      <c r="BC772" s="39"/>
      <c r="BD772" s="37"/>
      <c r="BG772" s="4"/>
      <c r="BK772" s="4"/>
      <c r="BO772" s="39"/>
      <c r="BP772" s="37"/>
      <c r="BQ772" s="37"/>
      <c r="BR772" s="37"/>
      <c r="BS772" s="31"/>
    </row>
    <row r="773" spans="8:71" s="2" customFormat="1" x14ac:dyDescent="0.2">
      <c r="H773" s="5"/>
      <c r="U773" s="37"/>
      <c r="V773" s="37"/>
      <c r="Y773" s="5"/>
      <c r="AC773" s="5"/>
      <c r="AG773" s="5"/>
      <c r="AK773" s="5"/>
      <c r="AO773" s="38"/>
      <c r="AP773" s="5"/>
      <c r="AQ773" s="5"/>
      <c r="AU773" s="4"/>
      <c r="AY773" s="4"/>
      <c r="BC773" s="39"/>
      <c r="BD773" s="37"/>
      <c r="BG773" s="4"/>
      <c r="BK773" s="4"/>
      <c r="BO773" s="39"/>
      <c r="BP773" s="37"/>
      <c r="BQ773" s="37"/>
      <c r="BR773" s="37"/>
      <c r="BS773" s="31"/>
    </row>
    <row r="774" spans="8:71" s="2" customFormat="1" x14ac:dyDescent="0.2">
      <c r="H774" s="5"/>
      <c r="U774" s="37"/>
      <c r="V774" s="37"/>
      <c r="Y774" s="5"/>
      <c r="AC774" s="5"/>
      <c r="AG774" s="5"/>
      <c r="AK774" s="5"/>
      <c r="AO774" s="38"/>
      <c r="AP774" s="5"/>
      <c r="AQ774" s="5"/>
      <c r="AU774" s="4"/>
      <c r="AY774" s="4"/>
      <c r="BC774" s="39"/>
      <c r="BD774" s="37"/>
      <c r="BG774" s="4"/>
      <c r="BK774" s="4"/>
      <c r="BO774" s="39"/>
      <c r="BP774" s="37"/>
      <c r="BQ774" s="37"/>
      <c r="BR774" s="37"/>
      <c r="BS774" s="31"/>
    </row>
    <row r="775" spans="8:71" s="2" customFormat="1" x14ac:dyDescent="0.2">
      <c r="H775" s="5"/>
      <c r="U775" s="37"/>
      <c r="V775" s="37"/>
      <c r="Y775" s="5"/>
      <c r="AC775" s="5"/>
      <c r="AG775" s="5"/>
      <c r="AK775" s="5"/>
      <c r="AO775" s="38"/>
      <c r="AP775" s="5"/>
      <c r="AQ775" s="5"/>
      <c r="AU775" s="4"/>
      <c r="AY775" s="4"/>
      <c r="BC775" s="39"/>
      <c r="BD775" s="37"/>
      <c r="BG775" s="4"/>
      <c r="BK775" s="4"/>
      <c r="BO775" s="39"/>
      <c r="BP775" s="37"/>
      <c r="BQ775" s="37"/>
      <c r="BR775" s="37"/>
      <c r="BS775" s="31"/>
    </row>
    <row r="776" spans="8:71" s="2" customFormat="1" x14ac:dyDescent="0.2">
      <c r="H776" s="5"/>
      <c r="U776" s="37"/>
      <c r="V776" s="37"/>
      <c r="Y776" s="5"/>
      <c r="AC776" s="5"/>
      <c r="AG776" s="5"/>
      <c r="AK776" s="5"/>
      <c r="AO776" s="38"/>
      <c r="AP776" s="5"/>
      <c r="AQ776" s="5"/>
      <c r="AU776" s="4"/>
      <c r="AY776" s="4"/>
      <c r="BC776" s="39"/>
      <c r="BD776" s="37"/>
      <c r="BG776" s="4"/>
      <c r="BK776" s="4"/>
      <c r="BO776" s="39"/>
      <c r="BP776" s="37"/>
      <c r="BQ776" s="37"/>
      <c r="BR776" s="37"/>
      <c r="BS776" s="31"/>
    </row>
    <row r="777" spans="8:71" s="2" customFormat="1" x14ac:dyDescent="0.2">
      <c r="H777" s="5"/>
      <c r="U777" s="37"/>
      <c r="V777" s="37"/>
      <c r="Y777" s="5"/>
      <c r="AC777" s="5"/>
      <c r="AG777" s="5"/>
      <c r="AK777" s="5"/>
      <c r="AO777" s="38"/>
      <c r="AP777" s="5"/>
      <c r="AQ777" s="5"/>
      <c r="AU777" s="4"/>
      <c r="AY777" s="4"/>
      <c r="BC777" s="39"/>
      <c r="BD777" s="37"/>
      <c r="BG777" s="4"/>
      <c r="BK777" s="4"/>
      <c r="BO777" s="39"/>
      <c r="BP777" s="37"/>
      <c r="BQ777" s="37"/>
      <c r="BR777" s="37"/>
      <c r="BS777" s="31"/>
    </row>
    <row r="778" spans="8:71" s="2" customFormat="1" x14ac:dyDescent="0.2">
      <c r="H778" s="5"/>
      <c r="U778" s="37"/>
      <c r="V778" s="37"/>
      <c r="Y778" s="5"/>
      <c r="AC778" s="5"/>
      <c r="AG778" s="5"/>
      <c r="AK778" s="5"/>
      <c r="AO778" s="38"/>
      <c r="AP778" s="5"/>
      <c r="AQ778" s="5"/>
      <c r="AU778" s="4"/>
      <c r="AY778" s="4"/>
      <c r="BC778" s="39"/>
      <c r="BD778" s="37"/>
      <c r="BG778" s="4"/>
      <c r="BK778" s="4"/>
      <c r="BO778" s="39"/>
      <c r="BP778" s="37"/>
      <c r="BQ778" s="37"/>
      <c r="BR778" s="37"/>
      <c r="BS778" s="31"/>
    </row>
    <row r="779" spans="8:71" s="2" customFormat="1" x14ac:dyDescent="0.2">
      <c r="H779" s="5"/>
      <c r="U779" s="37"/>
      <c r="V779" s="37"/>
      <c r="Y779" s="5"/>
      <c r="AC779" s="5"/>
      <c r="AG779" s="5"/>
      <c r="AK779" s="5"/>
      <c r="AO779" s="38"/>
      <c r="AP779" s="5"/>
      <c r="AQ779" s="5"/>
      <c r="AU779" s="4"/>
      <c r="AY779" s="4"/>
      <c r="BC779" s="39"/>
      <c r="BD779" s="37"/>
      <c r="BG779" s="4"/>
      <c r="BK779" s="4"/>
      <c r="BO779" s="39"/>
      <c r="BP779" s="37"/>
      <c r="BQ779" s="37"/>
      <c r="BR779" s="37"/>
      <c r="BS779" s="31"/>
    </row>
    <row r="780" spans="8:71" s="2" customFormat="1" x14ac:dyDescent="0.2">
      <c r="H780" s="5"/>
      <c r="U780" s="37"/>
      <c r="V780" s="37"/>
      <c r="Y780" s="5"/>
      <c r="AC780" s="5"/>
      <c r="AG780" s="5"/>
      <c r="AK780" s="5"/>
      <c r="AO780" s="38"/>
      <c r="AP780" s="5"/>
      <c r="AQ780" s="5"/>
      <c r="AU780" s="4"/>
      <c r="AY780" s="4"/>
      <c r="BC780" s="39"/>
      <c r="BD780" s="37"/>
      <c r="BG780" s="4"/>
      <c r="BK780" s="4"/>
      <c r="BO780" s="39"/>
      <c r="BP780" s="37"/>
      <c r="BQ780" s="37"/>
      <c r="BR780" s="37"/>
      <c r="BS780" s="31"/>
    </row>
    <row r="781" spans="8:71" s="2" customFormat="1" x14ac:dyDescent="0.2">
      <c r="H781" s="5"/>
      <c r="U781" s="37"/>
      <c r="V781" s="37"/>
      <c r="Y781" s="5"/>
      <c r="AC781" s="5"/>
      <c r="AG781" s="5"/>
      <c r="AK781" s="5"/>
      <c r="AO781" s="38"/>
      <c r="AP781" s="5"/>
      <c r="AQ781" s="5"/>
      <c r="AU781" s="4"/>
      <c r="AY781" s="4"/>
      <c r="BC781" s="39"/>
      <c r="BD781" s="37"/>
      <c r="BG781" s="4"/>
      <c r="BK781" s="4"/>
      <c r="BO781" s="39"/>
      <c r="BP781" s="37"/>
      <c r="BQ781" s="37"/>
      <c r="BR781" s="37"/>
      <c r="BS781" s="31"/>
    </row>
    <row r="782" spans="8:71" s="2" customFormat="1" x14ac:dyDescent="0.2">
      <c r="H782" s="5"/>
      <c r="U782" s="37"/>
      <c r="V782" s="37"/>
      <c r="Y782" s="5"/>
      <c r="AC782" s="5"/>
      <c r="AG782" s="5"/>
      <c r="AK782" s="5"/>
      <c r="AO782" s="38"/>
      <c r="AP782" s="5"/>
      <c r="AQ782" s="5"/>
      <c r="AU782" s="4"/>
      <c r="AY782" s="4"/>
      <c r="BC782" s="39"/>
      <c r="BD782" s="37"/>
      <c r="BG782" s="4"/>
      <c r="BK782" s="4"/>
      <c r="BO782" s="39"/>
      <c r="BP782" s="37"/>
      <c r="BQ782" s="37"/>
      <c r="BR782" s="37"/>
      <c r="BS782" s="31"/>
    </row>
    <row r="783" spans="8:71" s="2" customFormat="1" x14ac:dyDescent="0.2">
      <c r="H783" s="5"/>
      <c r="U783" s="37"/>
      <c r="V783" s="37"/>
      <c r="Y783" s="5"/>
      <c r="AC783" s="5"/>
      <c r="AG783" s="5"/>
      <c r="AK783" s="5"/>
      <c r="AO783" s="38"/>
      <c r="AP783" s="5"/>
      <c r="AQ783" s="5"/>
      <c r="AU783" s="4"/>
      <c r="AY783" s="4"/>
      <c r="BC783" s="39"/>
      <c r="BD783" s="37"/>
      <c r="BG783" s="4"/>
      <c r="BK783" s="4"/>
      <c r="BO783" s="39"/>
      <c r="BP783" s="37"/>
      <c r="BQ783" s="37"/>
      <c r="BR783" s="37"/>
      <c r="BS783" s="31"/>
    </row>
    <row r="784" spans="8:71" s="2" customFormat="1" x14ac:dyDescent="0.2">
      <c r="H784" s="5"/>
      <c r="U784" s="37"/>
      <c r="V784" s="37"/>
      <c r="Y784" s="5"/>
      <c r="AC784" s="5"/>
      <c r="AG784" s="5"/>
      <c r="AK784" s="5"/>
      <c r="AO784" s="38"/>
      <c r="AP784" s="5"/>
      <c r="AQ784" s="5"/>
      <c r="AU784" s="4"/>
      <c r="AY784" s="4"/>
      <c r="BC784" s="39"/>
      <c r="BD784" s="37"/>
      <c r="BG784" s="4"/>
      <c r="BK784" s="4"/>
      <c r="BO784" s="39"/>
      <c r="BP784" s="37"/>
      <c r="BQ784" s="37"/>
      <c r="BR784" s="37"/>
      <c r="BS784" s="31"/>
    </row>
    <row r="785" spans="8:71" s="2" customFormat="1" x14ac:dyDescent="0.2">
      <c r="H785" s="5"/>
      <c r="U785" s="37"/>
      <c r="V785" s="37"/>
      <c r="Y785" s="5"/>
      <c r="AC785" s="5"/>
      <c r="AG785" s="5"/>
      <c r="AK785" s="5"/>
      <c r="AO785" s="38"/>
      <c r="AP785" s="5"/>
      <c r="AQ785" s="5"/>
      <c r="AU785" s="4"/>
      <c r="AY785" s="4"/>
      <c r="BC785" s="39"/>
      <c r="BD785" s="37"/>
      <c r="BG785" s="4"/>
      <c r="BK785" s="4"/>
      <c r="BO785" s="39"/>
      <c r="BP785" s="37"/>
      <c r="BQ785" s="37"/>
      <c r="BR785" s="37"/>
      <c r="BS785" s="31"/>
    </row>
    <row r="786" spans="8:71" s="2" customFormat="1" x14ac:dyDescent="0.2">
      <c r="H786" s="5"/>
      <c r="U786" s="37"/>
      <c r="V786" s="37"/>
      <c r="Y786" s="5"/>
      <c r="AC786" s="5"/>
      <c r="AG786" s="5"/>
      <c r="AK786" s="5"/>
      <c r="AO786" s="38"/>
      <c r="AP786" s="5"/>
      <c r="AQ786" s="5"/>
      <c r="AU786" s="4"/>
      <c r="AY786" s="4"/>
      <c r="BC786" s="39"/>
      <c r="BD786" s="37"/>
      <c r="BG786" s="4"/>
      <c r="BK786" s="4"/>
      <c r="BO786" s="39"/>
      <c r="BP786" s="37"/>
      <c r="BQ786" s="37"/>
      <c r="BR786" s="37"/>
      <c r="BS786" s="31"/>
    </row>
    <row r="787" spans="8:71" s="2" customFormat="1" x14ac:dyDescent="0.2">
      <c r="H787" s="5"/>
      <c r="U787" s="37"/>
      <c r="V787" s="37"/>
      <c r="Y787" s="5"/>
      <c r="AC787" s="5"/>
      <c r="AG787" s="5"/>
      <c r="AK787" s="5"/>
      <c r="AO787" s="38"/>
      <c r="AP787" s="5"/>
      <c r="AQ787" s="5"/>
      <c r="AU787" s="4"/>
      <c r="AY787" s="4"/>
      <c r="BC787" s="39"/>
      <c r="BD787" s="37"/>
      <c r="BG787" s="4"/>
      <c r="BK787" s="4"/>
      <c r="BO787" s="39"/>
      <c r="BP787" s="37"/>
      <c r="BQ787" s="37"/>
      <c r="BR787" s="37"/>
      <c r="BS787" s="31"/>
    </row>
    <row r="788" spans="8:71" s="2" customFormat="1" x14ac:dyDescent="0.2">
      <c r="H788" s="5"/>
      <c r="U788" s="37"/>
      <c r="V788" s="37"/>
      <c r="Y788" s="5"/>
      <c r="AC788" s="5"/>
      <c r="AG788" s="5"/>
      <c r="AK788" s="5"/>
      <c r="AO788" s="38"/>
      <c r="AP788" s="5"/>
      <c r="AQ788" s="5"/>
      <c r="AU788" s="4"/>
      <c r="AY788" s="4"/>
      <c r="BC788" s="39"/>
      <c r="BD788" s="37"/>
      <c r="BG788" s="4"/>
      <c r="BK788" s="4"/>
      <c r="BO788" s="39"/>
      <c r="BP788" s="37"/>
      <c r="BQ788" s="37"/>
      <c r="BR788" s="37"/>
      <c r="BS788" s="31"/>
    </row>
    <row r="789" spans="8:71" s="2" customFormat="1" x14ac:dyDescent="0.2">
      <c r="H789" s="5"/>
      <c r="U789" s="37"/>
      <c r="V789" s="37"/>
      <c r="Y789" s="5"/>
      <c r="AC789" s="5"/>
      <c r="AG789" s="5"/>
      <c r="AK789" s="5"/>
      <c r="AO789" s="38"/>
      <c r="AP789" s="5"/>
      <c r="AQ789" s="5"/>
      <c r="AU789" s="4"/>
      <c r="AY789" s="4"/>
      <c r="BC789" s="39"/>
      <c r="BD789" s="37"/>
      <c r="BG789" s="4"/>
      <c r="BK789" s="4"/>
      <c r="BO789" s="39"/>
      <c r="BP789" s="37"/>
      <c r="BQ789" s="37"/>
      <c r="BR789" s="37"/>
      <c r="BS789" s="31"/>
    </row>
    <row r="790" spans="8:71" s="2" customFormat="1" x14ac:dyDescent="0.2">
      <c r="H790" s="5"/>
      <c r="U790" s="37"/>
      <c r="V790" s="37"/>
      <c r="Y790" s="5"/>
      <c r="AC790" s="5"/>
      <c r="AG790" s="5"/>
      <c r="AK790" s="5"/>
      <c r="AO790" s="38"/>
      <c r="AP790" s="5"/>
      <c r="AQ790" s="5"/>
      <c r="AU790" s="4"/>
      <c r="AY790" s="4"/>
      <c r="BC790" s="39"/>
      <c r="BD790" s="37"/>
      <c r="BG790" s="4"/>
      <c r="BK790" s="4"/>
      <c r="BO790" s="39"/>
      <c r="BP790" s="37"/>
      <c r="BQ790" s="37"/>
      <c r="BR790" s="37"/>
      <c r="BS790" s="31"/>
    </row>
    <row r="791" spans="8:71" s="2" customFormat="1" x14ac:dyDescent="0.2">
      <c r="H791" s="5"/>
      <c r="U791" s="37"/>
      <c r="V791" s="37"/>
      <c r="Y791" s="5"/>
      <c r="AC791" s="5"/>
      <c r="AG791" s="5"/>
      <c r="AK791" s="5"/>
      <c r="AO791" s="38"/>
      <c r="AP791" s="5"/>
      <c r="AQ791" s="5"/>
      <c r="AU791" s="4"/>
      <c r="AY791" s="4"/>
      <c r="BC791" s="39"/>
      <c r="BD791" s="37"/>
      <c r="BG791" s="4"/>
      <c r="BK791" s="4"/>
      <c r="BO791" s="39"/>
      <c r="BP791" s="37"/>
      <c r="BQ791" s="37"/>
      <c r="BR791" s="37"/>
      <c r="BS791" s="31"/>
    </row>
    <row r="792" spans="8:71" s="2" customFormat="1" x14ac:dyDescent="0.2">
      <c r="H792" s="5"/>
      <c r="U792" s="37"/>
      <c r="V792" s="37"/>
      <c r="Y792" s="5"/>
      <c r="AC792" s="5"/>
      <c r="AG792" s="5"/>
      <c r="AK792" s="5"/>
      <c r="AO792" s="38"/>
      <c r="AP792" s="5"/>
      <c r="AQ792" s="5"/>
      <c r="AU792" s="4"/>
      <c r="AY792" s="4"/>
      <c r="BC792" s="39"/>
      <c r="BD792" s="37"/>
      <c r="BG792" s="4"/>
      <c r="BK792" s="4"/>
      <c r="BO792" s="39"/>
      <c r="BP792" s="37"/>
      <c r="BQ792" s="37"/>
      <c r="BR792" s="37"/>
      <c r="BS792" s="31"/>
    </row>
    <row r="793" spans="8:71" s="2" customFormat="1" x14ac:dyDescent="0.2">
      <c r="H793" s="5"/>
      <c r="U793" s="37"/>
      <c r="V793" s="37"/>
      <c r="Y793" s="5"/>
      <c r="AC793" s="5"/>
      <c r="AG793" s="5"/>
      <c r="AK793" s="5"/>
      <c r="AO793" s="38"/>
      <c r="AP793" s="5"/>
      <c r="AQ793" s="5"/>
      <c r="AU793" s="4"/>
      <c r="AY793" s="4"/>
      <c r="BC793" s="39"/>
      <c r="BD793" s="37"/>
      <c r="BG793" s="4"/>
      <c r="BK793" s="4"/>
      <c r="BO793" s="39"/>
      <c r="BP793" s="37"/>
      <c r="BQ793" s="37"/>
      <c r="BR793" s="37"/>
      <c r="BS793" s="31"/>
    </row>
    <row r="794" spans="8:71" s="2" customFormat="1" x14ac:dyDescent="0.2">
      <c r="H794" s="5"/>
      <c r="U794" s="37"/>
      <c r="V794" s="37"/>
      <c r="Y794" s="5"/>
      <c r="AC794" s="5"/>
      <c r="AG794" s="5"/>
      <c r="AK794" s="5"/>
      <c r="AO794" s="38"/>
      <c r="AP794" s="5"/>
      <c r="AQ794" s="5"/>
      <c r="AU794" s="4"/>
      <c r="AY794" s="4"/>
      <c r="BC794" s="39"/>
      <c r="BD794" s="37"/>
      <c r="BG794" s="4"/>
      <c r="BK794" s="4"/>
      <c r="BO794" s="39"/>
      <c r="BP794" s="37"/>
      <c r="BQ794" s="37"/>
      <c r="BR794" s="37"/>
      <c r="BS794" s="31"/>
    </row>
    <row r="795" spans="8:71" s="2" customFormat="1" x14ac:dyDescent="0.2">
      <c r="H795" s="5"/>
      <c r="U795" s="37"/>
      <c r="V795" s="37"/>
      <c r="Y795" s="5"/>
      <c r="AC795" s="5"/>
      <c r="AG795" s="5"/>
      <c r="AK795" s="5"/>
      <c r="AO795" s="38"/>
      <c r="AP795" s="5"/>
      <c r="AQ795" s="5"/>
      <c r="AU795" s="4"/>
      <c r="AY795" s="4"/>
      <c r="BC795" s="39"/>
      <c r="BD795" s="37"/>
      <c r="BG795" s="4"/>
      <c r="BK795" s="4"/>
      <c r="BO795" s="39"/>
      <c r="BP795" s="37"/>
      <c r="BQ795" s="37"/>
      <c r="BR795" s="37"/>
      <c r="BS795" s="31"/>
    </row>
    <row r="796" spans="8:71" s="2" customFormat="1" x14ac:dyDescent="0.2">
      <c r="H796" s="5"/>
      <c r="U796" s="37"/>
      <c r="V796" s="37"/>
      <c r="Y796" s="5"/>
      <c r="AC796" s="5"/>
      <c r="AG796" s="5"/>
      <c r="AK796" s="5"/>
      <c r="AO796" s="38"/>
      <c r="AP796" s="5"/>
      <c r="AQ796" s="5"/>
      <c r="AU796" s="4"/>
      <c r="AY796" s="4"/>
      <c r="BC796" s="39"/>
      <c r="BD796" s="37"/>
      <c r="BG796" s="4"/>
      <c r="BK796" s="4"/>
      <c r="BO796" s="39"/>
      <c r="BP796" s="37"/>
      <c r="BQ796" s="37"/>
      <c r="BR796" s="37"/>
      <c r="BS796" s="31"/>
    </row>
    <row r="797" spans="8:71" s="2" customFormat="1" x14ac:dyDescent="0.2">
      <c r="H797" s="5"/>
      <c r="U797" s="37"/>
      <c r="V797" s="37"/>
      <c r="Y797" s="5"/>
      <c r="AC797" s="5"/>
      <c r="AG797" s="5"/>
      <c r="AK797" s="5"/>
      <c r="AO797" s="38"/>
      <c r="AP797" s="5"/>
      <c r="AQ797" s="5"/>
      <c r="AU797" s="4"/>
      <c r="AY797" s="4"/>
      <c r="BC797" s="39"/>
      <c r="BD797" s="37"/>
      <c r="BG797" s="4"/>
      <c r="BK797" s="4"/>
      <c r="BO797" s="39"/>
      <c r="BP797" s="37"/>
      <c r="BQ797" s="37"/>
      <c r="BR797" s="37"/>
      <c r="BS797" s="31"/>
    </row>
    <row r="798" spans="8:71" s="2" customFormat="1" x14ac:dyDescent="0.2">
      <c r="H798" s="5"/>
      <c r="U798" s="37"/>
      <c r="V798" s="37"/>
      <c r="Y798" s="5"/>
      <c r="AC798" s="5"/>
      <c r="AG798" s="5"/>
      <c r="AK798" s="5"/>
      <c r="AO798" s="38"/>
      <c r="AP798" s="5"/>
      <c r="AQ798" s="5"/>
      <c r="AU798" s="4"/>
      <c r="AY798" s="4"/>
      <c r="BC798" s="39"/>
      <c r="BD798" s="37"/>
      <c r="BG798" s="4"/>
      <c r="BK798" s="4"/>
      <c r="BO798" s="39"/>
      <c r="BP798" s="37"/>
      <c r="BQ798" s="37"/>
      <c r="BR798" s="37"/>
      <c r="BS798" s="31"/>
    </row>
    <row r="799" spans="8:71" s="2" customFormat="1" x14ac:dyDescent="0.2">
      <c r="H799" s="5"/>
      <c r="U799" s="37"/>
      <c r="V799" s="37"/>
      <c r="Y799" s="5"/>
      <c r="AC799" s="5"/>
      <c r="AG799" s="5"/>
      <c r="AK799" s="5"/>
      <c r="AO799" s="38"/>
      <c r="AP799" s="5"/>
      <c r="AQ799" s="5"/>
      <c r="AU799" s="4"/>
      <c r="AY799" s="4"/>
      <c r="BC799" s="39"/>
      <c r="BD799" s="37"/>
      <c r="BG799" s="4"/>
      <c r="BK799" s="4"/>
      <c r="BO799" s="39"/>
      <c r="BP799" s="37"/>
      <c r="BQ799" s="37"/>
      <c r="BR799" s="37"/>
      <c r="BS799" s="31"/>
    </row>
    <row r="800" spans="8:71" s="2" customFormat="1" x14ac:dyDescent="0.2">
      <c r="H800" s="5"/>
      <c r="U800" s="37"/>
      <c r="V800" s="37"/>
      <c r="Y800" s="5"/>
      <c r="AC800" s="5"/>
      <c r="AG800" s="5"/>
      <c r="AK800" s="5"/>
      <c r="AO800" s="38"/>
      <c r="AP800" s="5"/>
      <c r="AQ800" s="5"/>
      <c r="AU800" s="4"/>
      <c r="AY800" s="4"/>
      <c r="BC800" s="39"/>
      <c r="BD800" s="37"/>
      <c r="BG800" s="4"/>
      <c r="BK800" s="4"/>
      <c r="BO800" s="39"/>
      <c r="BP800" s="37"/>
      <c r="BQ800" s="37"/>
      <c r="BR800" s="37"/>
      <c r="BS800" s="31"/>
    </row>
    <row r="801" spans="8:71" s="2" customFormat="1" x14ac:dyDescent="0.2">
      <c r="H801" s="5"/>
      <c r="U801" s="37"/>
      <c r="V801" s="37"/>
      <c r="Y801" s="5"/>
      <c r="AC801" s="5"/>
      <c r="AG801" s="5"/>
      <c r="AK801" s="5"/>
      <c r="AO801" s="38"/>
      <c r="AP801" s="5"/>
      <c r="AQ801" s="5"/>
      <c r="AU801" s="4"/>
      <c r="AY801" s="4"/>
      <c r="BC801" s="39"/>
      <c r="BD801" s="37"/>
      <c r="BG801" s="4"/>
      <c r="BK801" s="4"/>
      <c r="BO801" s="39"/>
      <c r="BP801" s="37"/>
      <c r="BQ801" s="37"/>
      <c r="BR801" s="37"/>
      <c r="BS801" s="31"/>
    </row>
    <row r="802" spans="8:71" s="2" customFormat="1" x14ac:dyDescent="0.2">
      <c r="H802" s="5"/>
      <c r="U802" s="37"/>
      <c r="V802" s="37"/>
      <c r="Y802" s="5"/>
      <c r="AC802" s="5"/>
      <c r="AG802" s="5"/>
      <c r="AK802" s="5"/>
      <c r="AO802" s="38"/>
      <c r="AP802" s="5"/>
      <c r="AQ802" s="5"/>
      <c r="AU802" s="4"/>
      <c r="AY802" s="4"/>
      <c r="BC802" s="39"/>
      <c r="BD802" s="37"/>
      <c r="BG802" s="4"/>
      <c r="BK802" s="4"/>
      <c r="BO802" s="39"/>
      <c r="BP802" s="37"/>
      <c r="BQ802" s="37"/>
      <c r="BR802" s="37"/>
      <c r="BS802" s="31"/>
    </row>
    <row r="803" spans="8:71" s="2" customFormat="1" x14ac:dyDescent="0.2">
      <c r="H803" s="5"/>
      <c r="U803" s="37"/>
      <c r="V803" s="37"/>
      <c r="Y803" s="5"/>
      <c r="AC803" s="5"/>
      <c r="AG803" s="5"/>
      <c r="AK803" s="5"/>
      <c r="AO803" s="38"/>
      <c r="AP803" s="5"/>
      <c r="AQ803" s="5"/>
      <c r="AU803" s="4"/>
      <c r="AY803" s="4"/>
      <c r="BC803" s="39"/>
      <c r="BD803" s="37"/>
      <c r="BG803" s="4"/>
      <c r="BK803" s="4"/>
      <c r="BO803" s="39"/>
      <c r="BP803" s="37"/>
      <c r="BQ803" s="37"/>
      <c r="BR803" s="37"/>
      <c r="BS803" s="31"/>
    </row>
    <row r="804" spans="8:71" s="2" customFormat="1" x14ac:dyDescent="0.2">
      <c r="H804" s="5"/>
      <c r="U804" s="37"/>
      <c r="V804" s="37"/>
      <c r="Y804" s="5"/>
      <c r="AC804" s="5"/>
      <c r="AG804" s="5"/>
      <c r="AK804" s="5"/>
      <c r="AO804" s="38"/>
      <c r="AP804" s="5"/>
      <c r="AQ804" s="5"/>
      <c r="AU804" s="4"/>
      <c r="AY804" s="4"/>
      <c r="BC804" s="39"/>
      <c r="BD804" s="37"/>
      <c r="BG804" s="4"/>
      <c r="BK804" s="4"/>
      <c r="BO804" s="39"/>
      <c r="BP804" s="37"/>
      <c r="BQ804" s="37"/>
      <c r="BR804" s="37"/>
      <c r="BS804" s="31"/>
    </row>
    <row r="805" spans="8:71" s="2" customFormat="1" x14ac:dyDescent="0.2">
      <c r="H805" s="5"/>
      <c r="U805" s="37"/>
      <c r="V805" s="37"/>
      <c r="Y805" s="5"/>
      <c r="AC805" s="5"/>
      <c r="AG805" s="5"/>
      <c r="AK805" s="5"/>
      <c r="AO805" s="38"/>
      <c r="AP805" s="5"/>
      <c r="AQ805" s="5"/>
      <c r="AU805" s="4"/>
      <c r="AY805" s="4"/>
      <c r="BC805" s="39"/>
      <c r="BD805" s="37"/>
      <c r="BG805" s="4"/>
      <c r="BK805" s="4"/>
      <c r="BO805" s="39"/>
      <c r="BP805" s="37"/>
      <c r="BQ805" s="37"/>
      <c r="BR805" s="37"/>
      <c r="BS805" s="31"/>
    </row>
    <row r="806" spans="8:71" s="2" customFormat="1" x14ac:dyDescent="0.2">
      <c r="H806" s="5"/>
      <c r="U806" s="37"/>
      <c r="V806" s="37"/>
      <c r="Y806" s="5"/>
      <c r="AC806" s="5"/>
      <c r="AG806" s="5"/>
      <c r="AK806" s="5"/>
      <c r="AO806" s="38"/>
      <c r="AP806" s="5"/>
      <c r="AQ806" s="5"/>
      <c r="AU806" s="4"/>
      <c r="AY806" s="4"/>
      <c r="BC806" s="39"/>
      <c r="BD806" s="37"/>
      <c r="BG806" s="4"/>
      <c r="BK806" s="4"/>
      <c r="BO806" s="39"/>
      <c r="BP806" s="37"/>
      <c r="BQ806" s="37"/>
      <c r="BR806" s="37"/>
      <c r="BS806" s="31"/>
    </row>
    <row r="807" spans="8:71" s="2" customFormat="1" x14ac:dyDescent="0.2">
      <c r="H807" s="5"/>
      <c r="U807" s="37"/>
      <c r="V807" s="37"/>
      <c r="Y807" s="5"/>
      <c r="AC807" s="5"/>
      <c r="AG807" s="5"/>
      <c r="AK807" s="5"/>
      <c r="AO807" s="38"/>
      <c r="AP807" s="5"/>
      <c r="AQ807" s="5"/>
      <c r="AU807" s="4"/>
      <c r="AY807" s="4"/>
      <c r="BC807" s="39"/>
      <c r="BD807" s="37"/>
      <c r="BG807" s="4"/>
      <c r="BK807" s="4"/>
      <c r="BO807" s="39"/>
      <c r="BP807" s="37"/>
      <c r="BQ807" s="37"/>
      <c r="BR807" s="37"/>
      <c r="BS807" s="31"/>
    </row>
    <row r="808" spans="8:71" s="2" customFormat="1" x14ac:dyDescent="0.2">
      <c r="H808" s="5"/>
      <c r="U808" s="37"/>
      <c r="V808" s="37"/>
      <c r="Y808" s="5"/>
      <c r="AC808" s="5"/>
      <c r="AG808" s="5"/>
      <c r="AK808" s="5"/>
      <c r="AO808" s="38"/>
      <c r="AP808" s="5"/>
      <c r="AQ808" s="5"/>
      <c r="AU808" s="4"/>
      <c r="AY808" s="4"/>
      <c r="BC808" s="39"/>
      <c r="BD808" s="37"/>
      <c r="BG808" s="4"/>
      <c r="BK808" s="4"/>
      <c r="BO808" s="39"/>
      <c r="BP808" s="37"/>
      <c r="BQ808" s="37"/>
      <c r="BR808" s="37"/>
      <c r="BS808" s="31"/>
    </row>
    <row r="809" spans="8:71" s="2" customFormat="1" x14ac:dyDescent="0.2">
      <c r="H809" s="5"/>
      <c r="U809" s="37"/>
      <c r="V809" s="37"/>
      <c r="Y809" s="5"/>
      <c r="AC809" s="5"/>
      <c r="AG809" s="5"/>
      <c r="AK809" s="5"/>
      <c r="AO809" s="38"/>
      <c r="AP809" s="5"/>
      <c r="AQ809" s="5"/>
      <c r="AU809" s="4"/>
      <c r="AY809" s="4"/>
      <c r="BC809" s="39"/>
      <c r="BD809" s="37"/>
      <c r="BG809" s="4"/>
      <c r="BK809" s="4"/>
      <c r="BO809" s="39"/>
      <c r="BP809" s="37"/>
      <c r="BQ809" s="37"/>
      <c r="BR809" s="37"/>
      <c r="BS809" s="31"/>
    </row>
    <row r="810" spans="8:71" s="2" customFormat="1" x14ac:dyDescent="0.2">
      <c r="H810" s="5"/>
      <c r="U810" s="37"/>
      <c r="V810" s="37"/>
      <c r="Y810" s="5"/>
      <c r="AC810" s="5"/>
      <c r="AG810" s="5"/>
      <c r="AK810" s="5"/>
      <c r="AO810" s="38"/>
      <c r="AP810" s="5"/>
      <c r="AQ810" s="5"/>
      <c r="AU810" s="4"/>
      <c r="AY810" s="4"/>
      <c r="BC810" s="39"/>
      <c r="BD810" s="37"/>
      <c r="BG810" s="4"/>
      <c r="BK810" s="4"/>
      <c r="BO810" s="39"/>
      <c r="BP810" s="37"/>
      <c r="BQ810" s="37"/>
      <c r="BR810" s="37"/>
      <c r="BS810" s="31"/>
    </row>
    <row r="811" spans="8:71" s="2" customFormat="1" x14ac:dyDescent="0.2">
      <c r="H811" s="5"/>
      <c r="U811" s="37"/>
      <c r="V811" s="37"/>
      <c r="Y811" s="5"/>
      <c r="AC811" s="5"/>
      <c r="AG811" s="5"/>
      <c r="AK811" s="5"/>
      <c r="AO811" s="38"/>
      <c r="AP811" s="5"/>
      <c r="AQ811" s="5"/>
      <c r="AU811" s="4"/>
      <c r="AY811" s="4"/>
      <c r="BC811" s="39"/>
      <c r="BD811" s="37"/>
      <c r="BG811" s="4"/>
      <c r="BK811" s="4"/>
      <c r="BO811" s="39"/>
      <c r="BP811" s="37"/>
      <c r="BQ811" s="37"/>
      <c r="BR811" s="37"/>
      <c r="BS811" s="31"/>
    </row>
    <row r="812" spans="8:71" s="2" customFormat="1" x14ac:dyDescent="0.2">
      <c r="H812" s="5"/>
      <c r="U812" s="37"/>
      <c r="V812" s="37"/>
      <c r="Y812" s="5"/>
      <c r="AC812" s="5"/>
      <c r="AG812" s="5"/>
      <c r="AK812" s="5"/>
      <c r="AO812" s="38"/>
      <c r="AP812" s="5"/>
      <c r="AQ812" s="5"/>
      <c r="AU812" s="4"/>
      <c r="AY812" s="4"/>
      <c r="BC812" s="39"/>
      <c r="BD812" s="37"/>
      <c r="BG812" s="4"/>
      <c r="BK812" s="4"/>
      <c r="BO812" s="39"/>
      <c r="BP812" s="37"/>
      <c r="BQ812" s="37"/>
      <c r="BR812" s="37"/>
      <c r="BS812" s="31"/>
    </row>
    <row r="813" spans="8:71" s="2" customFormat="1" x14ac:dyDescent="0.2">
      <c r="H813" s="5"/>
      <c r="U813" s="37"/>
      <c r="V813" s="37"/>
      <c r="Y813" s="5"/>
      <c r="AC813" s="5"/>
      <c r="AG813" s="5"/>
      <c r="AK813" s="5"/>
      <c r="AO813" s="38"/>
      <c r="AP813" s="5"/>
      <c r="AQ813" s="5"/>
      <c r="AU813" s="4"/>
      <c r="AY813" s="4"/>
      <c r="BC813" s="39"/>
      <c r="BD813" s="37"/>
      <c r="BG813" s="4"/>
      <c r="BK813" s="4"/>
      <c r="BO813" s="39"/>
      <c r="BP813" s="37"/>
      <c r="BQ813" s="37"/>
      <c r="BR813" s="37"/>
      <c r="BS813" s="31"/>
    </row>
    <row r="814" spans="8:71" s="2" customFormat="1" x14ac:dyDescent="0.2">
      <c r="H814" s="5"/>
      <c r="U814" s="37"/>
      <c r="V814" s="37"/>
      <c r="Y814" s="5"/>
      <c r="AC814" s="5"/>
      <c r="AG814" s="5"/>
      <c r="AK814" s="5"/>
      <c r="AO814" s="38"/>
      <c r="AP814" s="5"/>
      <c r="AQ814" s="5"/>
      <c r="AU814" s="4"/>
      <c r="AY814" s="4"/>
      <c r="BC814" s="39"/>
      <c r="BD814" s="37"/>
      <c r="BG814" s="4"/>
      <c r="BK814" s="4"/>
      <c r="BO814" s="39"/>
      <c r="BP814" s="37"/>
      <c r="BQ814" s="37"/>
      <c r="BR814" s="37"/>
      <c r="BS814" s="31"/>
    </row>
    <row r="815" spans="8:71" s="2" customFormat="1" x14ac:dyDescent="0.2">
      <c r="H815" s="5"/>
      <c r="U815" s="37"/>
      <c r="V815" s="37"/>
      <c r="Y815" s="5"/>
      <c r="AC815" s="5"/>
      <c r="AG815" s="5"/>
      <c r="AK815" s="5"/>
      <c r="AO815" s="38"/>
      <c r="AP815" s="5"/>
      <c r="AQ815" s="5"/>
      <c r="AU815" s="4"/>
      <c r="AY815" s="4"/>
      <c r="BC815" s="39"/>
      <c r="BD815" s="37"/>
      <c r="BG815" s="4"/>
      <c r="BK815" s="4"/>
      <c r="BO815" s="39"/>
      <c r="BP815" s="37"/>
      <c r="BQ815" s="37"/>
      <c r="BR815" s="37"/>
      <c r="BS815" s="31"/>
    </row>
    <row r="816" spans="8:71" s="2" customFormat="1" x14ac:dyDescent="0.2">
      <c r="H816" s="5"/>
      <c r="U816" s="37"/>
      <c r="V816" s="37"/>
      <c r="Y816" s="5"/>
      <c r="AC816" s="5"/>
      <c r="AG816" s="5"/>
      <c r="AK816" s="5"/>
      <c r="AO816" s="38"/>
      <c r="AP816" s="5"/>
      <c r="AQ816" s="5"/>
      <c r="AU816" s="4"/>
      <c r="AY816" s="4"/>
      <c r="BC816" s="39"/>
      <c r="BD816" s="37"/>
      <c r="BG816" s="4"/>
      <c r="BK816" s="4"/>
      <c r="BO816" s="39"/>
      <c r="BP816" s="37"/>
      <c r="BQ816" s="37"/>
      <c r="BR816" s="37"/>
      <c r="BS816" s="31"/>
    </row>
    <row r="817" spans="8:71" s="2" customFormat="1" x14ac:dyDescent="0.2">
      <c r="H817" s="5"/>
      <c r="U817" s="37"/>
      <c r="V817" s="37"/>
      <c r="Y817" s="5"/>
      <c r="AC817" s="5"/>
      <c r="AG817" s="5"/>
      <c r="AK817" s="5"/>
      <c r="AO817" s="38"/>
      <c r="AP817" s="5"/>
      <c r="AQ817" s="5"/>
      <c r="AU817" s="4"/>
      <c r="AY817" s="4"/>
      <c r="BC817" s="39"/>
      <c r="BD817" s="37"/>
      <c r="BG817" s="4"/>
      <c r="BK817" s="4"/>
      <c r="BO817" s="39"/>
      <c r="BP817" s="37"/>
      <c r="BQ817" s="37"/>
      <c r="BR817" s="37"/>
      <c r="BS817" s="31"/>
    </row>
    <row r="818" spans="8:71" s="2" customFormat="1" x14ac:dyDescent="0.2">
      <c r="H818" s="5"/>
      <c r="U818" s="37"/>
      <c r="V818" s="37"/>
      <c r="Y818" s="5"/>
      <c r="AC818" s="5"/>
      <c r="AG818" s="5"/>
      <c r="AK818" s="5"/>
      <c r="AO818" s="38"/>
      <c r="AP818" s="5"/>
      <c r="AQ818" s="5"/>
      <c r="AU818" s="4"/>
      <c r="AY818" s="4"/>
      <c r="BC818" s="39"/>
      <c r="BD818" s="37"/>
      <c r="BG818" s="4"/>
      <c r="BK818" s="4"/>
      <c r="BO818" s="39"/>
      <c r="BP818" s="37"/>
      <c r="BQ818" s="37"/>
      <c r="BR818" s="37"/>
      <c r="BS818" s="31"/>
    </row>
    <row r="819" spans="8:71" s="2" customFormat="1" x14ac:dyDescent="0.2">
      <c r="H819" s="5"/>
      <c r="U819" s="37"/>
      <c r="V819" s="37"/>
      <c r="Y819" s="5"/>
      <c r="AC819" s="5"/>
      <c r="AG819" s="5"/>
      <c r="AK819" s="5"/>
      <c r="AO819" s="38"/>
      <c r="AP819" s="5"/>
      <c r="AQ819" s="5"/>
      <c r="AU819" s="4"/>
      <c r="AY819" s="4"/>
      <c r="BC819" s="39"/>
      <c r="BD819" s="37"/>
      <c r="BG819" s="4"/>
      <c r="BK819" s="4"/>
      <c r="BO819" s="39"/>
      <c r="BP819" s="37"/>
      <c r="BQ819" s="37"/>
      <c r="BR819" s="37"/>
      <c r="BS819" s="31"/>
    </row>
    <row r="820" spans="8:71" s="2" customFormat="1" x14ac:dyDescent="0.2">
      <c r="H820" s="5"/>
      <c r="U820" s="37"/>
      <c r="V820" s="37"/>
      <c r="Y820" s="5"/>
      <c r="AC820" s="5"/>
      <c r="AG820" s="5"/>
      <c r="AK820" s="5"/>
      <c r="AO820" s="38"/>
      <c r="AP820" s="5"/>
      <c r="AQ820" s="5"/>
      <c r="AU820" s="4"/>
      <c r="AY820" s="4"/>
      <c r="BC820" s="39"/>
      <c r="BD820" s="37"/>
      <c r="BG820" s="4"/>
      <c r="BK820" s="4"/>
      <c r="BO820" s="39"/>
      <c r="BP820" s="37"/>
      <c r="BQ820" s="37"/>
      <c r="BR820" s="37"/>
      <c r="BS820" s="31"/>
    </row>
    <row r="821" spans="8:71" s="2" customFormat="1" x14ac:dyDescent="0.2">
      <c r="H821" s="5"/>
      <c r="U821" s="37"/>
      <c r="V821" s="37"/>
      <c r="Y821" s="5"/>
      <c r="AC821" s="5"/>
      <c r="AG821" s="5"/>
      <c r="AK821" s="5"/>
      <c r="AO821" s="38"/>
      <c r="AP821" s="5"/>
      <c r="AQ821" s="5"/>
      <c r="AU821" s="4"/>
      <c r="AY821" s="4"/>
      <c r="BC821" s="39"/>
      <c r="BD821" s="37"/>
      <c r="BG821" s="4"/>
      <c r="BK821" s="4"/>
      <c r="BO821" s="39"/>
      <c r="BP821" s="37"/>
      <c r="BQ821" s="37"/>
      <c r="BR821" s="37"/>
      <c r="BS821" s="31"/>
    </row>
    <row r="822" spans="8:71" s="2" customFormat="1" x14ac:dyDescent="0.2">
      <c r="H822" s="5"/>
      <c r="U822" s="37"/>
      <c r="V822" s="37"/>
      <c r="Y822" s="5"/>
      <c r="AC822" s="5"/>
      <c r="AG822" s="5"/>
      <c r="AK822" s="5"/>
      <c r="AO822" s="38"/>
      <c r="AP822" s="5"/>
      <c r="AQ822" s="5"/>
      <c r="AU822" s="4"/>
      <c r="AY822" s="4"/>
      <c r="BC822" s="39"/>
      <c r="BD822" s="37"/>
      <c r="BG822" s="4"/>
      <c r="BK822" s="4"/>
      <c r="BO822" s="39"/>
      <c r="BP822" s="37"/>
      <c r="BQ822" s="37"/>
      <c r="BR822" s="37"/>
      <c r="BS822" s="31"/>
    </row>
    <row r="823" spans="8:71" s="2" customFormat="1" x14ac:dyDescent="0.2">
      <c r="H823" s="5"/>
      <c r="U823" s="37"/>
      <c r="V823" s="37"/>
      <c r="Y823" s="5"/>
      <c r="AC823" s="5"/>
      <c r="AG823" s="5"/>
      <c r="AK823" s="5"/>
      <c r="AO823" s="38"/>
      <c r="AP823" s="5"/>
      <c r="AQ823" s="5"/>
      <c r="AU823" s="4"/>
      <c r="AY823" s="4"/>
      <c r="BC823" s="39"/>
      <c r="BD823" s="37"/>
      <c r="BG823" s="4"/>
      <c r="BK823" s="4"/>
      <c r="BO823" s="39"/>
      <c r="BP823" s="37"/>
      <c r="BQ823" s="37"/>
      <c r="BR823" s="37"/>
      <c r="BS823" s="31"/>
    </row>
    <row r="824" spans="8:71" s="2" customFormat="1" x14ac:dyDescent="0.2">
      <c r="H824" s="5"/>
      <c r="U824" s="37"/>
      <c r="V824" s="37"/>
      <c r="Y824" s="5"/>
      <c r="AC824" s="5"/>
      <c r="AG824" s="5"/>
      <c r="AK824" s="5"/>
      <c r="AO824" s="38"/>
      <c r="AP824" s="5"/>
      <c r="AQ824" s="5"/>
      <c r="AU824" s="4"/>
      <c r="AY824" s="4"/>
      <c r="BC824" s="39"/>
      <c r="BD824" s="37"/>
      <c r="BG824" s="4"/>
      <c r="BK824" s="4"/>
      <c r="BO824" s="39"/>
      <c r="BP824" s="37"/>
      <c r="BQ824" s="37"/>
      <c r="BR824" s="37"/>
      <c r="BS824" s="31"/>
    </row>
    <row r="825" spans="8:71" s="2" customFormat="1" x14ac:dyDescent="0.2">
      <c r="H825" s="5"/>
      <c r="U825" s="37"/>
      <c r="V825" s="37"/>
      <c r="Y825" s="5"/>
      <c r="AC825" s="5"/>
      <c r="AG825" s="5"/>
      <c r="AK825" s="5"/>
      <c r="AO825" s="38"/>
      <c r="AP825" s="5"/>
      <c r="AQ825" s="5"/>
      <c r="AU825" s="4"/>
      <c r="AY825" s="4"/>
      <c r="BC825" s="39"/>
      <c r="BD825" s="37"/>
      <c r="BG825" s="4"/>
      <c r="BK825" s="4"/>
      <c r="BO825" s="39"/>
      <c r="BP825" s="37"/>
      <c r="BQ825" s="37"/>
      <c r="BR825" s="37"/>
      <c r="BS825" s="31"/>
    </row>
    <row r="826" spans="8:71" s="2" customFormat="1" x14ac:dyDescent="0.2">
      <c r="H826" s="5"/>
      <c r="U826" s="37"/>
      <c r="V826" s="37"/>
      <c r="Y826" s="5"/>
      <c r="AC826" s="5"/>
      <c r="AG826" s="5"/>
      <c r="AK826" s="5"/>
      <c r="AO826" s="38"/>
      <c r="AP826" s="5"/>
      <c r="AQ826" s="5"/>
      <c r="AU826" s="4"/>
      <c r="AY826" s="4"/>
      <c r="BC826" s="39"/>
      <c r="BD826" s="37"/>
      <c r="BG826" s="4"/>
      <c r="BK826" s="4"/>
      <c r="BO826" s="39"/>
      <c r="BP826" s="37"/>
      <c r="BQ826" s="37"/>
      <c r="BR826" s="37"/>
      <c r="BS826" s="31"/>
    </row>
    <row r="827" spans="8:71" s="2" customFormat="1" x14ac:dyDescent="0.2">
      <c r="H827" s="5"/>
      <c r="U827" s="37"/>
      <c r="V827" s="37"/>
      <c r="Y827" s="5"/>
      <c r="AC827" s="5"/>
      <c r="AG827" s="5"/>
      <c r="AK827" s="5"/>
      <c r="AO827" s="38"/>
      <c r="AP827" s="5"/>
      <c r="AQ827" s="5"/>
      <c r="AU827" s="4"/>
      <c r="AY827" s="4"/>
      <c r="BC827" s="39"/>
      <c r="BD827" s="37"/>
      <c r="BG827" s="4"/>
      <c r="BK827" s="4"/>
      <c r="BO827" s="39"/>
      <c r="BP827" s="37"/>
      <c r="BQ827" s="37"/>
      <c r="BR827" s="37"/>
      <c r="BS827" s="31"/>
    </row>
    <row r="828" spans="8:71" s="2" customFormat="1" x14ac:dyDescent="0.2">
      <c r="H828" s="5"/>
      <c r="U828" s="37"/>
      <c r="V828" s="37"/>
      <c r="Y828" s="5"/>
      <c r="AC828" s="5"/>
      <c r="AG828" s="5"/>
      <c r="AK828" s="5"/>
      <c r="AO828" s="38"/>
      <c r="AP828" s="5"/>
      <c r="AQ828" s="5"/>
      <c r="AU828" s="4"/>
      <c r="AY828" s="4"/>
      <c r="BC828" s="39"/>
      <c r="BD828" s="37"/>
      <c r="BG828" s="4"/>
      <c r="BK828" s="4"/>
      <c r="BO828" s="39"/>
      <c r="BP828" s="37"/>
      <c r="BQ828" s="37"/>
      <c r="BR828" s="37"/>
      <c r="BS828" s="31"/>
    </row>
    <row r="829" spans="8:71" s="2" customFormat="1" x14ac:dyDescent="0.2">
      <c r="H829" s="5"/>
      <c r="U829" s="37"/>
      <c r="V829" s="37"/>
      <c r="Y829" s="5"/>
      <c r="AC829" s="5"/>
      <c r="AG829" s="5"/>
      <c r="AK829" s="5"/>
      <c r="AO829" s="38"/>
      <c r="AP829" s="5"/>
      <c r="AQ829" s="5"/>
      <c r="AU829" s="4"/>
      <c r="AY829" s="4"/>
      <c r="BC829" s="39"/>
      <c r="BD829" s="37"/>
      <c r="BG829" s="4"/>
      <c r="BK829" s="4"/>
      <c r="BO829" s="39"/>
      <c r="BP829" s="37"/>
      <c r="BQ829" s="37"/>
      <c r="BR829" s="37"/>
      <c r="BS829" s="31"/>
    </row>
    <row r="830" spans="8:71" s="2" customFormat="1" x14ac:dyDescent="0.2">
      <c r="H830" s="5"/>
      <c r="U830" s="37"/>
      <c r="V830" s="37"/>
      <c r="Y830" s="5"/>
      <c r="AC830" s="5"/>
      <c r="AG830" s="5"/>
      <c r="AK830" s="5"/>
      <c r="AO830" s="38"/>
      <c r="AP830" s="5"/>
      <c r="AQ830" s="5"/>
      <c r="AU830" s="4"/>
      <c r="AY830" s="4"/>
      <c r="BC830" s="39"/>
      <c r="BD830" s="37"/>
      <c r="BG830" s="4"/>
      <c r="BK830" s="4"/>
      <c r="BO830" s="39"/>
      <c r="BP830" s="37"/>
      <c r="BQ830" s="37"/>
      <c r="BR830" s="37"/>
      <c r="BS830" s="31"/>
    </row>
    <row r="831" spans="8:71" s="2" customFormat="1" x14ac:dyDescent="0.2">
      <c r="H831" s="5"/>
      <c r="U831" s="37"/>
      <c r="V831" s="37"/>
      <c r="Y831" s="5"/>
      <c r="AC831" s="5"/>
      <c r="AG831" s="5"/>
      <c r="AK831" s="5"/>
      <c r="AO831" s="38"/>
      <c r="AP831" s="5"/>
      <c r="AQ831" s="5"/>
      <c r="AU831" s="4"/>
      <c r="AY831" s="4"/>
      <c r="BC831" s="39"/>
      <c r="BD831" s="37"/>
      <c r="BG831" s="4"/>
      <c r="BK831" s="4"/>
      <c r="BO831" s="39"/>
      <c r="BP831" s="37"/>
      <c r="BQ831" s="37"/>
      <c r="BR831" s="37"/>
      <c r="BS831" s="31"/>
    </row>
    <row r="832" spans="8:71" s="2" customFormat="1" x14ac:dyDescent="0.2">
      <c r="H832" s="5"/>
      <c r="U832" s="37"/>
      <c r="V832" s="37"/>
      <c r="Y832" s="5"/>
      <c r="AC832" s="5"/>
      <c r="AG832" s="5"/>
      <c r="AK832" s="5"/>
      <c r="AO832" s="38"/>
      <c r="AP832" s="5"/>
      <c r="AQ832" s="5"/>
      <c r="AU832" s="4"/>
      <c r="AY832" s="4"/>
      <c r="BC832" s="39"/>
      <c r="BD832" s="37"/>
      <c r="BG832" s="4"/>
      <c r="BK832" s="4"/>
      <c r="BO832" s="39"/>
      <c r="BP832" s="37"/>
      <c r="BQ832" s="37"/>
      <c r="BR832" s="37"/>
      <c r="BS832" s="31"/>
    </row>
    <row r="833" spans="8:71" s="2" customFormat="1" x14ac:dyDescent="0.2">
      <c r="H833" s="5"/>
      <c r="U833" s="37"/>
      <c r="V833" s="37"/>
      <c r="Y833" s="5"/>
      <c r="AC833" s="5"/>
      <c r="AG833" s="5"/>
      <c r="AK833" s="5"/>
      <c r="AO833" s="38"/>
      <c r="AP833" s="5"/>
      <c r="AQ833" s="5"/>
      <c r="AU833" s="4"/>
      <c r="AY833" s="4"/>
      <c r="BC833" s="39"/>
      <c r="BD833" s="37"/>
      <c r="BG833" s="4"/>
      <c r="BK833" s="4"/>
      <c r="BO833" s="39"/>
      <c r="BP833" s="37"/>
      <c r="BQ833" s="37"/>
      <c r="BR833" s="37"/>
      <c r="BS833" s="31"/>
    </row>
    <row r="834" spans="8:71" s="2" customFormat="1" x14ac:dyDescent="0.2">
      <c r="H834" s="5"/>
      <c r="U834" s="37"/>
      <c r="V834" s="37"/>
      <c r="Y834" s="5"/>
      <c r="AC834" s="5"/>
      <c r="AG834" s="5"/>
      <c r="AK834" s="5"/>
      <c r="AO834" s="38"/>
      <c r="AP834" s="5"/>
      <c r="AQ834" s="5"/>
      <c r="AU834" s="4"/>
      <c r="AY834" s="4"/>
      <c r="BC834" s="39"/>
      <c r="BD834" s="37"/>
      <c r="BG834" s="4"/>
      <c r="BK834" s="4"/>
      <c r="BO834" s="39"/>
      <c r="BP834" s="37"/>
      <c r="BQ834" s="37"/>
      <c r="BR834" s="37"/>
      <c r="BS834" s="31"/>
    </row>
    <row r="835" spans="8:71" s="2" customFormat="1" x14ac:dyDescent="0.2">
      <c r="H835" s="5"/>
      <c r="U835" s="37"/>
      <c r="V835" s="37"/>
      <c r="Y835" s="5"/>
      <c r="AC835" s="5"/>
      <c r="AG835" s="5"/>
      <c r="AK835" s="5"/>
      <c r="AO835" s="38"/>
      <c r="AP835" s="5"/>
      <c r="AQ835" s="5"/>
      <c r="AU835" s="4"/>
      <c r="AY835" s="4"/>
      <c r="BC835" s="39"/>
      <c r="BD835" s="37"/>
      <c r="BG835" s="4"/>
      <c r="BK835" s="4"/>
      <c r="BO835" s="39"/>
      <c r="BP835" s="37"/>
      <c r="BQ835" s="37"/>
      <c r="BR835" s="37"/>
      <c r="BS835" s="31"/>
    </row>
    <row r="836" spans="8:71" s="2" customFormat="1" x14ac:dyDescent="0.2">
      <c r="H836" s="5"/>
      <c r="U836" s="37"/>
      <c r="V836" s="37"/>
      <c r="Y836" s="5"/>
      <c r="AC836" s="5"/>
      <c r="AG836" s="5"/>
      <c r="AK836" s="5"/>
      <c r="AO836" s="38"/>
      <c r="AP836" s="5"/>
      <c r="AQ836" s="5"/>
      <c r="AU836" s="4"/>
      <c r="AY836" s="4"/>
      <c r="BC836" s="39"/>
      <c r="BD836" s="37"/>
      <c r="BG836" s="4"/>
      <c r="BK836" s="4"/>
      <c r="BO836" s="39"/>
      <c r="BP836" s="37"/>
      <c r="BQ836" s="37"/>
      <c r="BR836" s="37"/>
      <c r="BS836" s="31"/>
    </row>
    <row r="837" spans="8:71" s="2" customFormat="1" x14ac:dyDescent="0.2">
      <c r="H837" s="5"/>
      <c r="U837" s="37"/>
      <c r="V837" s="37"/>
      <c r="Y837" s="5"/>
      <c r="AC837" s="5"/>
      <c r="AG837" s="5"/>
      <c r="AK837" s="5"/>
      <c r="AO837" s="38"/>
      <c r="AP837" s="5"/>
      <c r="AQ837" s="5"/>
      <c r="AU837" s="4"/>
      <c r="AY837" s="4"/>
      <c r="BC837" s="39"/>
      <c r="BD837" s="37"/>
      <c r="BG837" s="4"/>
      <c r="BK837" s="4"/>
      <c r="BO837" s="39"/>
      <c r="BP837" s="37"/>
      <c r="BQ837" s="37"/>
      <c r="BR837" s="37"/>
      <c r="BS837" s="31"/>
    </row>
    <row r="838" spans="8:71" s="2" customFormat="1" x14ac:dyDescent="0.2">
      <c r="H838" s="5"/>
      <c r="U838" s="37"/>
      <c r="V838" s="37"/>
      <c r="Y838" s="5"/>
      <c r="AC838" s="5"/>
      <c r="AG838" s="5"/>
      <c r="AK838" s="5"/>
      <c r="AO838" s="38"/>
      <c r="AP838" s="5"/>
      <c r="AQ838" s="5"/>
      <c r="AU838" s="4"/>
      <c r="AY838" s="4"/>
      <c r="BC838" s="39"/>
      <c r="BD838" s="37"/>
      <c r="BG838" s="4"/>
      <c r="BK838" s="4"/>
      <c r="BO838" s="39"/>
      <c r="BP838" s="37"/>
      <c r="BQ838" s="37"/>
      <c r="BR838" s="37"/>
      <c r="BS838" s="31"/>
    </row>
    <row r="839" spans="8:71" s="2" customFormat="1" x14ac:dyDescent="0.2">
      <c r="H839" s="5"/>
      <c r="U839" s="37"/>
      <c r="V839" s="37"/>
      <c r="Y839" s="5"/>
      <c r="AC839" s="5"/>
      <c r="AG839" s="5"/>
      <c r="AK839" s="5"/>
      <c r="AO839" s="38"/>
      <c r="AP839" s="5"/>
      <c r="AQ839" s="5"/>
      <c r="AU839" s="4"/>
      <c r="AY839" s="4"/>
      <c r="BC839" s="39"/>
      <c r="BD839" s="37"/>
      <c r="BG839" s="4"/>
      <c r="BK839" s="4"/>
      <c r="BO839" s="39"/>
      <c r="BP839" s="37"/>
      <c r="BQ839" s="37"/>
      <c r="BR839" s="37"/>
      <c r="BS839" s="31"/>
    </row>
    <row r="840" spans="8:71" s="2" customFormat="1" x14ac:dyDescent="0.2">
      <c r="H840" s="5"/>
      <c r="U840" s="37"/>
      <c r="V840" s="37"/>
      <c r="Y840" s="5"/>
      <c r="AC840" s="5"/>
      <c r="AG840" s="5"/>
      <c r="AK840" s="5"/>
      <c r="AO840" s="38"/>
      <c r="AP840" s="5"/>
      <c r="AQ840" s="5"/>
      <c r="AU840" s="4"/>
      <c r="AY840" s="4"/>
      <c r="BC840" s="39"/>
      <c r="BD840" s="37"/>
      <c r="BG840" s="4"/>
      <c r="BK840" s="4"/>
      <c r="BO840" s="39"/>
      <c r="BP840" s="37"/>
      <c r="BQ840" s="37"/>
      <c r="BR840" s="37"/>
      <c r="BS840" s="31"/>
    </row>
    <row r="841" spans="8:71" s="2" customFormat="1" x14ac:dyDescent="0.2">
      <c r="H841" s="5"/>
      <c r="U841" s="37"/>
      <c r="V841" s="37"/>
      <c r="Y841" s="5"/>
      <c r="AC841" s="5"/>
      <c r="AG841" s="5"/>
      <c r="AK841" s="5"/>
      <c r="AO841" s="38"/>
      <c r="AP841" s="5"/>
      <c r="AQ841" s="5"/>
      <c r="AU841" s="4"/>
      <c r="AY841" s="4"/>
      <c r="BC841" s="39"/>
      <c r="BD841" s="37"/>
      <c r="BG841" s="4"/>
      <c r="BK841" s="4"/>
      <c r="BO841" s="39"/>
      <c r="BP841" s="37"/>
      <c r="BQ841" s="37"/>
      <c r="BR841" s="37"/>
      <c r="BS841" s="31"/>
    </row>
    <row r="842" spans="8:71" s="2" customFormat="1" x14ac:dyDescent="0.2">
      <c r="H842" s="5"/>
      <c r="U842" s="37"/>
      <c r="V842" s="37"/>
      <c r="Y842" s="5"/>
      <c r="AC842" s="5"/>
      <c r="AG842" s="5"/>
      <c r="AK842" s="5"/>
      <c r="AO842" s="38"/>
      <c r="AP842" s="5"/>
      <c r="AQ842" s="5"/>
      <c r="AU842" s="4"/>
      <c r="AY842" s="4"/>
      <c r="BC842" s="39"/>
      <c r="BD842" s="37"/>
      <c r="BG842" s="4"/>
      <c r="BK842" s="4"/>
      <c r="BO842" s="39"/>
      <c r="BP842" s="37"/>
      <c r="BQ842" s="37"/>
      <c r="BR842" s="37"/>
      <c r="BS842" s="31"/>
    </row>
    <row r="843" spans="8:71" s="2" customFormat="1" x14ac:dyDescent="0.2">
      <c r="H843" s="5"/>
      <c r="U843" s="37"/>
      <c r="V843" s="37"/>
      <c r="Y843" s="5"/>
      <c r="AC843" s="5"/>
      <c r="AG843" s="5"/>
      <c r="AK843" s="5"/>
      <c r="AO843" s="38"/>
      <c r="AP843" s="5"/>
      <c r="AQ843" s="5"/>
      <c r="AU843" s="4"/>
      <c r="AY843" s="4"/>
      <c r="BC843" s="39"/>
      <c r="BD843" s="37"/>
      <c r="BG843" s="4"/>
      <c r="BK843" s="4"/>
      <c r="BO843" s="39"/>
      <c r="BP843" s="37"/>
      <c r="BQ843" s="37"/>
      <c r="BR843" s="37"/>
      <c r="BS843" s="31"/>
    </row>
    <row r="844" spans="8:71" s="2" customFormat="1" x14ac:dyDescent="0.2">
      <c r="H844" s="5"/>
      <c r="U844" s="37"/>
      <c r="V844" s="37"/>
      <c r="Y844" s="5"/>
      <c r="AC844" s="5"/>
      <c r="AG844" s="5"/>
      <c r="AK844" s="5"/>
      <c r="AO844" s="38"/>
      <c r="AP844" s="5"/>
      <c r="AQ844" s="5"/>
      <c r="AU844" s="4"/>
      <c r="AY844" s="4"/>
      <c r="BC844" s="39"/>
      <c r="BD844" s="37"/>
      <c r="BG844" s="4"/>
      <c r="BK844" s="4"/>
      <c r="BO844" s="39"/>
      <c r="BP844" s="37"/>
      <c r="BQ844" s="37"/>
      <c r="BR844" s="37"/>
      <c r="BS844" s="31"/>
    </row>
    <row r="845" spans="8:71" s="2" customFormat="1" x14ac:dyDescent="0.2">
      <c r="H845" s="5"/>
      <c r="U845" s="37"/>
      <c r="V845" s="37"/>
      <c r="Y845" s="5"/>
      <c r="AC845" s="5"/>
      <c r="AG845" s="5"/>
      <c r="AK845" s="5"/>
      <c r="AO845" s="38"/>
      <c r="AP845" s="5"/>
      <c r="AQ845" s="5"/>
      <c r="AU845" s="4"/>
      <c r="AY845" s="4"/>
      <c r="BC845" s="39"/>
      <c r="BD845" s="37"/>
      <c r="BG845" s="4"/>
      <c r="BK845" s="4"/>
      <c r="BO845" s="39"/>
      <c r="BP845" s="37"/>
      <c r="BQ845" s="37"/>
      <c r="BR845" s="37"/>
      <c r="BS845" s="31"/>
    </row>
    <row r="846" spans="8:71" s="2" customFormat="1" x14ac:dyDescent="0.2">
      <c r="H846" s="5"/>
      <c r="U846" s="37"/>
      <c r="V846" s="37"/>
      <c r="Y846" s="5"/>
      <c r="AC846" s="5"/>
      <c r="AG846" s="5"/>
      <c r="AK846" s="5"/>
      <c r="AO846" s="38"/>
      <c r="AP846" s="5"/>
      <c r="AQ846" s="5"/>
      <c r="AU846" s="4"/>
      <c r="AY846" s="4"/>
      <c r="BC846" s="39"/>
      <c r="BD846" s="37"/>
      <c r="BG846" s="4"/>
      <c r="BK846" s="4"/>
      <c r="BO846" s="39"/>
      <c r="BP846" s="37"/>
      <c r="BQ846" s="37"/>
      <c r="BR846" s="37"/>
      <c r="BS846" s="31"/>
    </row>
    <row r="847" spans="8:71" s="2" customFormat="1" x14ac:dyDescent="0.2">
      <c r="H847" s="5"/>
      <c r="U847" s="37"/>
      <c r="V847" s="37"/>
      <c r="Y847" s="5"/>
      <c r="AC847" s="5"/>
      <c r="AG847" s="5"/>
      <c r="AK847" s="5"/>
      <c r="AO847" s="38"/>
      <c r="AP847" s="5"/>
      <c r="AQ847" s="5"/>
      <c r="AU847" s="4"/>
      <c r="AY847" s="4"/>
      <c r="BC847" s="39"/>
      <c r="BD847" s="37"/>
      <c r="BG847" s="4"/>
      <c r="BK847" s="4"/>
      <c r="BO847" s="39"/>
      <c r="BP847" s="37"/>
      <c r="BQ847" s="37"/>
      <c r="BR847" s="37"/>
      <c r="BS847" s="31"/>
    </row>
    <row r="848" spans="8:71" s="2" customFormat="1" x14ac:dyDescent="0.2">
      <c r="H848" s="5"/>
      <c r="U848" s="37"/>
      <c r="V848" s="37"/>
      <c r="Y848" s="5"/>
      <c r="AC848" s="5"/>
      <c r="AG848" s="5"/>
      <c r="AK848" s="5"/>
      <c r="AO848" s="38"/>
      <c r="AP848" s="5"/>
      <c r="AQ848" s="5"/>
      <c r="AU848" s="4"/>
      <c r="AY848" s="4"/>
      <c r="BC848" s="39"/>
      <c r="BD848" s="37"/>
      <c r="BG848" s="4"/>
      <c r="BK848" s="4"/>
      <c r="BO848" s="39"/>
      <c r="BP848" s="37"/>
      <c r="BQ848" s="37"/>
      <c r="BR848" s="37"/>
      <c r="BS848" s="31"/>
    </row>
    <row r="849" spans="8:71" s="2" customFormat="1" x14ac:dyDescent="0.2">
      <c r="H849" s="5"/>
      <c r="U849" s="37"/>
      <c r="V849" s="37"/>
      <c r="Y849" s="5"/>
      <c r="AC849" s="5"/>
      <c r="AG849" s="5"/>
      <c r="AK849" s="5"/>
      <c r="AO849" s="38"/>
      <c r="AP849" s="5"/>
      <c r="AQ849" s="5"/>
      <c r="AU849" s="4"/>
      <c r="AY849" s="4"/>
      <c r="BC849" s="39"/>
      <c r="BD849" s="37"/>
      <c r="BG849" s="4"/>
      <c r="BK849" s="4"/>
      <c r="BO849" s="39"/>
      <c r="BP849" s="37"/>
      <c r="BQ849" s="37"/>
      <c r="BR849" s="37"/>
      <c r="BS849" s="31"/>
    </row>
    <row r="850" spans="8:71" s="2" customFormat="1" x14ac:dyDescent="0.2">
      <c r="H850" s="5"/>
      <c r="U850" s="37"/>
      <c r="V850" s="37"/>
      <c r="Y850" s="5"/>
      <c r="AC850" s="5"/>
      <c r="AG850" s="5"/>
      <c r="AK850" s="5"/>
      <c r="AO850" s="38"/>
      <c r="AP850" s="5"/>
      <c r="AQ850" s="5"/>
      <c r="AU850" s="4"/>
      <c r="AY850" s="4"/>
      <c r="BC850" s="39"/>
      <c r="BD850" s="37"/>
      <c r="BG850" s="4"/>
      <c r="BK850" s="4"/>
      <c r="BO850" s="39"/>
      <c r="BP850" s="37"/>
      <c r="BQ850" s="37"/>
      <c r="BR850" s="37"/>
      <c r="BS850" s="31"/>
    </row>
    <row r="851" spans="8:71" s="2" customFormat="1" x14ac:dyDescent="0.2">
      <c r="H851" s="5"/>
      <c r="U851" s="37"/>
      <c r="V851" s="37"/>
      <c r="Y851" s="5"/>
      <c r="AC851" s="5"/>
      <c r="AG851" s="5"/>
      <c r="AK851" s="5"/>
      <c r="AO851" s="38"/>
      <c r="AP851" s="5"/>
      <c r="AQ851" s="5"/>
      <c r="AU851" s="4"/>
      <c r="AY851" s="4"/>
      <c r="BC851" s="39"/>
      <c r="BD851" s="37"/>
      <c r="BG851" s="4"/>
      <c r="BK851" s="4"/>
      <c r="BO851" s="39"/>
      <c r="BP851" s="37"/>
      <c r="BQ851" s="37"/>
      <c r="BR851" s="37"/>
      <c r="BS851" s="31"/>
    </row>
    <row r="852" spans="8:71" s="2" customFormat="1" x14ac:dyDescent="0.2">
      <c r="H852" s="5"/>
      <c r="U852" s="37"/>
      <c r="V852" s="37"/>
      <c r="Y852" s="5"/>
      <c r="AC852" s="5"/>
      <c r="AG852" s="5"/>
      <c r="AK852" s="5"/>
      <c r="AO852" s="38"/>
      <c r="AP852" s="5"/>
      <c r="AQ852" s="5"/>
      <c r="AU852" s="4"/>
      <c r="AY852" s="4"/>
      <c r="BC852" s="39"/>
      <c r="BD852" s="37"/>
      <c r="BG852" s="4"/>
      <c r="BK852" s="4"/>
      <c r="BO852" s="39"/>
      <c r="BP852" s="37"/>
      <c r="BQ852" s="37"/>
      <c r="BR852" s="37"/>
      <c r="BS852" s="31"/>
    </row>
    <row r="853" spans="8:71" s="2" customFormat="1" x14ac:dyDescent="0.2">
      <c r="H853" s="5"/>
      <c r="U853" s="37"/>
      <c r="V853" s="37"/>
      <c r="Y853" s="5"/>
      <c r="AC853" s="5"/>
      <c r="AG853" s="5"/>
      <c r="AK853" s="5"/>
      <c r="AO853" s="38"/>
      <c r="AP853" s="5"/>
      <c r="AQ853" s="5"/>
      <c r="AU853" s="4"/>
      <c r="AY853" s="4"/>
      <c r="BC853" s="39"/>
      <c r="BD853" s="37"/>
      <c r="BG853" s="4"/>
      <c r="BK853" s="4"/>
      <c r="BO853" s="39"/>
      <c r="BP853" s="37"/>
      <c r="BQ853" s="37"/>
      <c r="BR853" s="37"/>
      <c r="BS853" s="31"/>
    </row>
    <row r="854" spans="8:71" s="2" customFormat="1" x14ac:dyDescent="0.2">
      <c r="H854" s="5"/>
      <c r="U854" s="37"/>
      <c r="V854" s="37"/>
      <c r="Y854" s="5"/>
      <c r="AC854" s="5"/>
      <c r="AG854" s="5"/>
      <c r="AK854" s="5"/>
      <c r="AO854" s="38"/>
      <c r="AP854" s="5"/>
      <c r="AQ854" s="5"/>
      <c r="AU854" s="4"/>
      <c r="AY854" s="4"/>
      <c r="BC854" s="39"/>
      <c r="BD854" s="37"/>
      <c r="BG854" s="4"/>
      <c r="BK854" s="4"/>
      <c r="BO854" s="39"/>
      <c r="BP854" s="37"/>
      <c r="BQ854" s="37"/>
      <c r="BR854" s="37"/>
      <c r="BS854" s="31"/>
    </row>
    <row r="855" spans="8:71" s="2" customFormat="1" x14ac:dyDescent="0.2">
      <c r="H855" s="5"/>
      <c r="U855" s="37"/>
      <c r="V855" s="37"/>
      <c r="Y855" s="5"/>
      <c r="AC855" s="5"/>
      <c r="AG855" s="5"/>
      <c r="AK855" s="5"/>
      <c r="AO855" s="38"/>
      <c r="AP855" s="5"/>
      <c r="AQ855" s="5"/>
      <c r="AU855" s="4"/>
      <c r="AY855" s="4"/>
      <c r="BC855" s="39"/>
      <c r="BD855" s="37"/>
      <c r="BG855" s="4"/>
      <c r="BK855" s="4"/>
      <c r="BO855" s="39"/>
      <c r="BP855" s="37"/>
      <c r="BQ855" s="37"/>
      <c r="BR855" s="37"/>
      <c r="BS855" s="31"/>
    </row>
    <row r="856" spans="8:71" s="2" customFormat="1" x14ac:dyDescent="0.2">
      <c r="H856" s="5"/>
      <c r="U856" s="37"/>
      <c r="V856" s="37"/>
      <c r="Y856" s="5"/>
      <c r="AC856" s="5"/>
      <c r="AG856" s="5"/>
      <c r="AK856" s="5"/>
      <c r="AO856" s="38"/>
      <c r="AP856" s="5"/>
      <c r="AQ856" s="5"/>
      <c r="AU856" s="4"/>
      <c r="AY856" s="4"/>
      <c r="BC856" s="39"/>
      <c r="BD856" s="37"/>
      <c r="BG856" s="4"/>
      <c r="BK856" s="4"/>
      <c r="BO856" s="39"/>
      <c r="BP856" s="37"/>
      <c r="BQ856" s="37"/>
      <c r="BR856" s="37"/>
      <c r="BS856" s="31"/>
    </row>
    <row r="857" spans="8:71" s="2" customFormat="1" x14ac:dyDescent="0.2">
      <c r="H857" s="5"/>
      <c r="U857" s="37"/>
      <c r="V857" s="37"/>
      <c r="Y857" s="5"/>
      <c r="AC857" s="5"/>
      <c r="AG857" s="5"/>
      <c r="AK857" s="5"/>
      <c r="AO857" s="38"/>
      <c r="AP857" s="5"/>
      <c r="AQ857" s="5"/>
      <c r="AU857" s="4"/>
      <c r="AY857" s="4"/>
      <c r="BC857" s="39"/>
      <c r="BD857" s="37"/>
      <c r="BG857" s="4"/>
      <c r="BK857" s="4"/>
      <c r="BO857" s="39"/>
      <c r="BP857" s="37"/>
      <c r="BQ857" s="37"/>
      <c r="BR857" s="37"/>
      <c r="BS857" s="31"/>
    </row>
    <row r="858" spans="8:71" s="2" customFormat="1" x14ac:dyDescent="0.2">
      <c r="H858" s="5"/>
      <c r="U858" s="37"/>
      <c r="V858" s="37"/>
      <c r="Y858" s="5"/>
      <c r="AC858" s="5"/>
      <c r="AG858" s="5"/>
      <c r="AK858" s="5"/>
      <c r="AO858" s="38"/>
      <c r="AP858" s="5"/>
      <c r="AQ858" s="5"/>
      <c r="AU858" s="4"/>
      <c r="AY858" s="4"/>
      <c r="BC858" s="39"/>
      <c r="BD858" s="37"/>
      <c r="BG858" s="4"/>
      <c r="BK858" s="4"/>
      <c r="BO858" s="39"/>
      <c r="BP858" s="37"/>
      <c r="BQ858" s="37"/>
      <c r="BR858" s="37"/>
      <c r="BS858" s="31"/>
    </row>
    <row r="859" spans="8:71" s="2" customFormat="1" x14ac:dyDescent="0.2">
      <c r="H859" s="5"/>
      <c r="U859" s="37"/>
      <c r="V859" s="37"/>
      <c r="Y859" s="5"/>
      <c r="AC859" s="5"/>
      <c r="AG859" s="5"/>
      <c r="AK859" s="5"/>
      <c r="AO859" s="38"/>
      <c r="AP859" s="5"/>
      <c r="AQ859" s="5"/>
      <c r="AU859" s="4"/>
      <c r="AY859" s="4"/>
      <c r="BC859" s="39"/>
      <c r="BD859" s="37"/>
      <c r="BG859" s="4"/>
      <c r="BK859" s="4"/>
      <c r="BO859" s="39"/>
      <c r="BP859" s="37"/>
      <c r="BQ859" s="37"/>
      <c r="BR859" s="37"/>
      <c r="BS859" s="31"/>
    </row>
    <row r="860" spans="8:71" s="2" customFormat="1" x14ac:dyDescent="0.2">
      <c r="H860" s="5"/>
      <c r="U860" s="37"/>
      <c r="V860" s="37"/>
      <c r="Y860" s="5"/>
      <c r="AC860" s="5"/>
      <c r="AG860" s="5"/>
      <c r="AK860" s="5"/>
      <c r="AO860" s="38"/>
      <c r="AP860" s="5"/>
      <c r="AQ860" s="5"/>
      <c r="AU860" s="4"/>
      <c r="AY860" s="4"/>
      <c r="BC860" s="39"/>
      <c r="BD860" s="37"/>
      <c r="BG860" s="4"/>
      <c r="BK860" s="4"/>
      <c r="BO860" s="39"/>
      <c r="BP860" s="37"/>
      <c r="BQ860" s="37"/>
      <c r="BR860" s="37"/>
      <c r="BS860" s="31"/>
    </row>
    <row r="861" spans="8:71" s="2" customFormat="1" x14ac:dyDescent="0.2">
      <c r="H861" s="5"/>
      <c r="U861" s="37"/>
      <c r="V861" s="37"/>
      <c r="Y861" s="5"/>
      <c r="AC861" s="5"/>
      <c r="AG861" s="5"/>
      <c r="AK861" s="5"/>
      <c r="AO861" s="38"/>
      <c r="AP861" s="5"/>
      <c r="AQ861" s="5"/>
      <c r="AU861" s="4"/>
      <c r="AY861" s="4"/>
      <c r="BC861" s="39"/>
      <c r="BD861" s="37"/>
      <c r="BG861" s="4"/>
      <c r="BK861" s="4"/>
      <c r="BO861" s="39"/>
      <c r="BP861" s="37"/>
      <c r="BQ861" s="37"/>
      <c r="BR861" s="37"/>
      <c r="BS861" s="31"/>
    </row>
    <row r="862" spans="8:71" s="2" customFormat="1" x14ac:dyDescent="0.2">
      <c r="H862" s="5"/>
      <c r="U862" s="37"/>
      <c r="V862" s="37"/>
      <c r="Y862" s="5"/>
      <c r="AC862" s="5"/>
      <c r="AG862" s="5"/>
      <c r="AK862" s="5"/>
      <c r="AO862" s="38"/>
      <c r="AP862" s="5"/>
      <c r="AQ862" s="5"/>
      <c r="AU862" s="4"/>
      <c r="AY862" s="4"/>
      <c r="BC862" s="39"/>
      <c r="BD862" s="37"/>
      <c r="BG862" s="4"/>
      <c r="BK862" s="4"/>
      <c r="BO862" s="39"/>
      <c r="BP862" s="37"/>
      <c r="BQ862" s="37"/>
      <c r="BR862" s="37"/>
      <c r="BS862" s="31"/>
    </row>
    <row r="863" spans="8:71" s="2" customFormat="1" x14ac:dyDescent="0.2">
      <c r="H863" s="5"/>
      <c r="U863" s="37"/>
      <c r="V863" s="37"/>
      <c r="Y863" s="5"/>
      <c r="AC863" s="5"/>
      <c r="AG863" s="5"/>
      <c r="AK863" s="5"/>
      <c r="AO863" s="38"/>
      <c r="AP863" s="5"/>
      <c r="AQ863" s="5"/>
      <c r="AU863" s="4"/>
      <c r="AY863" s="4"/>
      <c r="BC863" s="39"/>
      <c r="BD863" s="37"/>
      <c r="BG863" s="4"/>
      <c r="BK863" s="4"/>
      <c r="BO863" s="39"/>
      <c r="BP863" s="37"/>
      <c r="BQ863" s="37"/>
      <c r="BR863" s="37"/>
      <c r="BS863" s="31"/>
    </row>
    <row r="864" spans="8:71" s="2" customFormat="1" x14ac:dyDescent="0.2">
      <c r="H864" s="5"/>
      <c r="U864" s="37"/>
      <c r="V864" s="37"/>
      <c r="Y864" s="5"/>
      <c r="AC864" s="5"/>
      <c r="AG864" s="5"/>
      <c r="AK864" s="5"/>
      <c r="AO864" s="38"/>
      <c r="AP864" s="5"/>
      <c r="AQ864" s="5"/>
      <c r="AU864" s="4"/>
      <c r="AY864" s="4"/>
      <c r="BC864" s="39"/>
      <c r="BD864" s="37"/>
      <c r="BG864" s="4"/>
      <c r="BK864" s="4"/>
      <c r="BO864" s="39"/>
      <c r="BP864" s="37"/>
      <c r="BQ864" s="37"/>
      <c r="BR864" s="37"/>
      <c r="BS864" s="31"/>
    </row>
    <row r="865" spans="8:71" s="2" customFormat="1" x14ac:dyDescent="0.2">
      <c r="H865" s="5"/>
      <c r="U865" s="37"/>
      <c r="V865" s="37"/>
      <c r="Y865" s="5"/>
      <c r="AC865" s="5"/>
      <c r="AG865" s="5"/>
      <c r="AK865" s="5"/>
      <c r="AO865" s="38"/>
      <c r="AP865" s="5"/>
      <c r="AQ865" s="5"/>
      <c r="AU865" s="4"/>
      <c r="AY865" s="4"/>
      <c r="BC865" s="39"/>
      <c r="BD865" s="37"/>
      <c r="BG865" s="4"/>
      <c r="BK865" s="4"/>
      <c r="BO865" s="39"/>
      <c r="BP865" s="37"/>
      <c r="BQ865" s="37"/>
      <c r="BR865" s="37"/>
      <c r="BS865" s="31"/>
    </row>
    <row r="866" spans="8:71" s="2" customFormat="1" x14ac:dyDescent="0.2">
      <c r="H866" s="5"/>
      <c r="U866" s="37"/>
      <c r="V866" s="37"/>
      <c r="Y866" s="5"/>
      <c r="AC866" s="5"/>
      <c r="AG866" s="5"/>
      <c r="AK866" s="5"/>
      <c r="AO866" s="38"/>
      <c r="AP866" s="5"/>
      <c r="AQ866" s="5"/>
      <c r="AU866" s="4"/>
      <c r="AY866" s="4"/>
      <c r="BC866" s="39"/>
      <c r="BD866" s="37"/>
      <c r="BG866" s="4"/>
      <c r="BK866" s="4"/>
      <c r="BO866" s="39"/>
      <c r="BP866" s="37"/>
      <c r="BQ866" s="37"/>
      <c r="BR866" s="37"/>
      <c r="BS866" s="31"/>
    </row>
    <row r="867" spans="8:71" s="2" customFormat="1" x14ac:dyDescent="0.2">
      <c r="H867" s="5"/>
      <c r="U867" s="37"/>
      <c r="V867" s="37"/>
      <c r="Y867" s="5"/>
      <c r="AC867" s="5"/>
      <c r="AG867" s="5"/>
      <c r="AK867" s="5"/>
      <c r="AO867" s="38"/>
      <c r="AP867" s="5"/>
      <c r="AQ867" s="5"/>
      <c r="AU867" s="4"/>
      <c r="AY867" s="4"/>
      <c r="BC867" s="39"/>
      <c r="BD867" s="37"/>
      <c r="BG867" s="4"/>
      <c r="BK867" s="4"/>
      <c r="BO867" s="39"/>
      <c r="BP867" s="37"/>
      <c r="BQ867" s="37"/>
      <c r="BR867" s="37"/>
      <c r="BS867" s="31"/>
    </row>
    <row r="868" spans="8:71" s="2" customFormat="1" x14ac:dyDescent="0.2">
      <c r="H868" s="5"/>
      <c r="U868" s="37"/>
      <c r="V868" s="37"/>
      <c r="Y868" s="5"/>
      <c r="AC868" s="5"/>
      <c r="AG868" s="5"/>
      <c r="AK868" s="5"/>
      <c r="AO868" s="38"/>
      <c r="AP868" s="5"/>
      <c r="AQ868" s="5"/>
      <c r="AU868" s="4"/>
      <c r="AY868" s="4"/>
      <c r="BC868" s="39"/>
      <c r="BD868" s="37"/>
      <c r="BG868" s="4"/>
      <c r="BK868" s="4"/>
      <c r="BO868" s="39"/>
      <c r="BP868" s="37"/>
      <c r="BQ868" s="37"/>
      <c r="BR868" s="37"/>
      <c r="BS868" s="31"/>
    </row>
    <row r="869" spans="8:71" s="2" customFormat="1" x14ac:dyDescent="0.2">
      <c r="H869" s="5"/>
      <c r="U869" s="37"/>
      <c r="V869" s="37"/>
      <c r="Y869" s="5"/>
      <c r="AC869" s="5"/>
      <c r="AG869" s="5"/>
      <c r="AK869" s="5"/>
      <c r="AO869" s="38"/>
      <c r="AP869" s="5"/>
      <c r="AQ869" s="5"/>
      <c r="AU869" s="4"/>
      <c r="AY869" s="4"/>
      <c r="BC869" s="39"/>
      <c r="BD869" s="37"/>
      <c r="BG869" s="4"/>
      <c r="BK869" s="4"/>
      <c r="BO869" s="39"/>
      <c r="BP869" s="37"/>
      <c r="BQ869" s="37"/>
      <c r="BR869" s="37"/>
      <c r="BS869" s="31"/>
    </row>
    <row r="870" spans="8:71" s="2" customFormat="1" x14ac:dyDescent="0.2">
      <c r="H870" s="5"/>
      <c r="U870" s="37"/>
      <c r="V870" s="37"/>
      <c r="Y870" s="5"/>
      <c r="AC870" s="5"/>
      <c r="AG870" s="5"/>
      <c r="AK870" s="5"/>
      <c r="AO870" s="38"/>
      <c r="AP870" s="5"/>
      <c r="AQ870" s="5"/>
      <c r="AU870" s="4"/>
      <c r="AY870" s="4"/>
      <c r="BC870" s="39"/>
      <c r="BD870" s="37"/>
      <c r="BG870" s="4"/>
      <c r="BK870" s="4"/>
      <c r="BO870" s="39"/>
      <c r="BP870" s="37"/>
      <c r="BQ870" s="37"/>
      <c r="BR870" s="37"/>
      <c r="BS870" s="31"/>
    </row>
    <row r="871" spans="8:71" s="2" customFormat="1" x14ac:dyDescent="0.2">
      <c r="H871" s="5"/>
      <c r="U871" s="37"/>
      <c r="V871" s="37"/>
      <c r="Y871" s="5"/>
      <c r="AC871" s="5"/>
      <c r="AG871" s="5"/>
      <c r="AK871" s="5"/>
      <c r="AO871" s="38"/>
      <c r="AP871" s="5"/>
      <c r="AQ871" s="5"/>
      <c r="AU871" s="4"/>
      <c r="AY871" s="4"/>
      <c r="BC871" s="39"/>
      <c r="BD871" s="37"/>
      <c r="BG871" s="4"/>
      <c r="BK871" s="4"/>
      <c r="BO871" s="39"/>
      <c r="BP871" s="37"/>
      <c r="BQ871" s="37"/>
      <c r="BR871" s="37"/>
      <c r="BS871" s="31"/>
    </row>
    <row r="872" spans="8:71" s="2" customFormat="1" x14ac:dyDescent="0.2">
      <c r="H872" s="5"/>
      <c r="U872" s="37"/>
      <c r="V872" s="37"/>
      <c r="Y872" s="5"/>
      <c r="AC872" s="5"/>
      <c r="AG872" s="5"/>
      <c r="AK872" s="5"/>
      <c r="AO872" s="38"/>
      <c r="AP872" s="5"/>
      <c r="AQ872" s="5"/>
      <c r="AU872" s="4"/>
      <c r="AY872" s="4"/>
      <c r="BC872" s="39"/>
      <c r="BD872" s="37"/>
      <c r="BG872" s="4"/>
      <c r="BK872" s="4"/>
      <c r="BO872" s="39"/>
      <c r="BP872" s="37"/>
      <c r="BQ872" s="37"/>
      <c r="BR872" s="37"/>
      <c r="BS872" s="31"/>
    </row>
    <row r="873" spans="8:71" s="2" customFormat="1" x14ac:dyDescent="0.2">
      <c r="H873" s="5"/>
      <c r="U873" s="37"/>
      <c r="V873" s="37"/>
      <c r="Y873" s="5"/>
      <c r="AC873" s="5"/>
      <c r="AG873" s="5"/>
      <c r="AK873" s="5"/>
      <c r="AO873" s="38"/>
      <c r="AP873" s="5"/>
      <c r="AQ873" s="5"/>
      <c r="AU873" s="4"/>
      <c r="AY873" s="4"/>
      <c r="BC873" s="39"/>
      <c r="BD873" s="37"/>
      <c r="BG873" s="4"/>
      <c r="BK873" s="4"/>
      <c r="BO873" s="39"/>
      <c r="BP873" s="37"/>
      <c r="BQ873" s="37"/>
      <c r="BR873" s="37"/>
      <c r="BS873" s="31"/>
    </row>
    <row r="874" spans="8:71" s="2" customFormat="1" x14ac:dyDescent="0.2">
      <c r="H874" s="5"/>
      <c r="U874" s="37"/>
      <c r="V874" s="37"/>
      <c r="Y874" s="5"/>
      <c r="AC874" s="5"/>
      <c r="AG874" s="5"/>
      <c r="AK874" s="5"/>
      <c r="AO874" s="38"/>
      <c r="AP874" s="5"/>
      <c r="AQ874" s="5"/>
      <c r="AU874" s="4"/>
      <c r="AY874" s="4"/>
      <c r="BC874" s="39"/>
      <c r="BD874" s="37"/>
      <c r="BG874" s="4"/>
      <c r="BK874" s="4"/>
      <c r="BO874" s="39"/>
      <c r="BP874" s="37"/>
      <c r="BQ874" s="37"/>
      <c r="BR874" s="37"/>
      <c r="BS874" s="31"/>
    </row>
    <row r="875" spans="8:71" s="2" customFormat="1" x14ac:dyDescent="0.2">
      <c r="H875" s="5"/>
      <c r="U875" s="37"/>
      <c r="V875" s="37"/>
      <c r="Y875" s="5"/>
      <c r="AC875" s="5"/>
      <c r="AG875" s="5"/>
      <c r="AK875" s="5"/>
      <c r="AO875" s="38"/>
      <c r="AP875" s="5"/>
      <c r="AQ875" s="5"/>
      <c r="AU875" s="4"/>
      <c r="AY875" s="4"/>
      <c r="BC875" s="39"/>
      <c r="BD875" s="37"/>
      <c r="BG875" s="4"/>
      <c r="BK875" s="4"/>
      <c r="BO875" s="39"/>
      <c r="BP875" s="37"/>
      <c r="BQ875" s="37"/>
      <c r="BR875" s="37"/>
      <c r="BS875" s="31"/>
    </row>
    <row r="876" spans="8:71" s="2" customFormat="1" x14ac:dyDescent="0.2">
      <c r="H876" s="5"/>
      <c r="U876" s="37"/>
      <c r="V876" s="37"/>
      <c r="Y876" s="5"/>
      <c r="AC876" s="5"/>
      <c r="AG876" s="5"/>
      <c r="AK876" s="5"/>
      <c r="AO876" s="38"/>
      <c r="AP876" s="5"/>
      <c r="AQ876" s="5"/>
      <c r="AU876" s="4"/>
      <c r="AY876" s="4"/>
      <c r="BC876" s="39"/>
      <c r="BD876" s="37"/>
      <c r="BG876" s="4"/>
      <c r="BK876" s="4"/>
      <c r="BO876" s="39"/>
      <c r="BP876" s="37"/>
      <c r="BQ876" s="37"/>
      <c r="BR876" s="37"/>
      <c r="BS876" s="31"/>
    </row>
    <row r="877" spans="8:71" s="2" customFormat="1" x14ac:dyDescent="0.2">
      <c r="H877" s="5"/>
      <c r="U877" s="37"/>
      <c r="V877" s="37"/>
      <c r="Y877" s="5"/>
      <c r="AC877" s="5"/>
      <c r="AG877" s="5"/>
      <c r="AK877" s="5"/>
      <c r="AO877" s="38"/>
      <c r="AP877" s="5"/>
      <c r="AQ877" s="5"/>
      <c r="AU877" s="4"/>
      <c r="AY877" s="4"/>
      <c r="BC877" s="39"/>
      <c r="BD877" s="37"/>
      <c r="BG877" s="4"/>
      <c r="BK877" s="4"/>
      <c r="BO877" s="39"/>
      <c r="BP877" s="37"/>
      <c r="BQ877" s="37"/>
      <c r="BR877" s="37"/>
      <c r="BS877" s="31"/>
    </row>
    <row r="878" spans="8:71" s="2" customFormat="1" x14ac:dyDescent="0.2">
      <c r="H878" s="5"/>
      <c r="U878" s="37"/>
      <c r="V878" s="37"/>
      <c r="Y878" s="5"/>
      <c r="AC878" s="5"/>
      <c r="AG878" s="5"/>
      <c r="AK878" s="5"/>
      <c r="AO878" s="38"/>
      <c r="AP878" s="5"/>
      <c r="AQ878" s="5"/>
      <c r="AU878" s="4"/>
      <c r="AY878" s="4"/>
      <c r="BC878" s="39"/>
      <c r="BD878" s="37"/>
      <c r="BG878" s="4"/>
      <c r="BK878" s="4"/>
      <c r="BO878" s="39"/>
      <c r="BP878" s="37"/>
      <c r="BQ878" s="37"/>
      <c r="BR878" s="37"/>
      <c r="BS878" s="31"/>
    </row>
    <row r="879" spans="8:71" s="2" customFormat="1" x14ac:dyDescent="0.2">
      <c r="H879" s="5"/>
      <c r="U879" s="37"/>
      <c r="V879" s="37"/>
      <c r="Y879" s="5"/>
      <c r="AC879" s="5"/>
      <c r="AG879" s="5"/>
      <c r="AK879" s="5"/>
      <c r="AO879" s="38"/>
      <c r="AP879" s="5"/>
      <c r="AQ879" s="5"/>
      <c r="AU879" s="4"/>
      <c r="AY879" s="4"/>
      <c r="BC879" s="39"/>
      <c r="BD879" s="37"/>
      <c r="BG879" s="4"/>
      <c r="BK879" s="4"/>
      <c r="BO879" s="39"/>
      <c r="BP879" s="37"/>
      <c r="BQ879" s="37"/>
      <c r="BR879" s="37"/>
      <c r="BS879" s="31"/>
    </row>
    <row r="880" spans="8:71" s="2" customFormat="1" x14ac:dyDescent="0.2">
      <c r="H880" s="5"/>
      <c r="U880" s="37"/>
      <c r="V880" s="37"/>
      <c r="Y880" s="5"/>
      <c r="AC880" s="5"/>
      <c r="AG880" s="5"/>
      <c r="AK880" s="5"/>
      <c r="AO880" s="38"/>
      <c r="AP880" s="5"/>
      <c r="AQ880" s="5"/>
      <c r="AU880" s="4"/>
      <c r="AY880" s="4"/>
      <c r="BC880" s="39"/>
      <c r="BD880" s="37"/>
      <c r="BG880" s="4"/>
      <c r="BK880" s="4"/>
      <c r="BO880" s="39"/>
      <c r="BP880" s="37"/>
      <c r="BQ880" s="37"/>
      <c r="BR880" s="37"/>
      <c r="BS880" s="31"/>
    </row>
    <row r="881" spans="8:71" s="2" customFormat="1" x14ac:dyDescent="0.2">
      <c r="H881" s="5"/>
      <c r="U881" s="37"/>
      <c r="V881" s="37"/>
      <c r="Y881" s="5"/>
      <c r="AC881" s="5"/>
      <c r="AG881" s="5"/>
      <c r="AK881" s="5"/>
      <c r="AO881" s="38"/>
      <c r="AP881" s="5"/>
      <c r="AQ881" s="5"/>
      <c r="AU881" s="4"/>
      <c r="AY881" s="4"/>
      <c r="BC881" s="39"/>
      <c r="BD881" s="37"/>
      <c r="BG881" s="4"/>
      <c r="BK881" s="4"/>
      <c r="BO881" s="39"/>
      <c r="BP881" s="37"/>
      <c r="BQ881" s="37"/>
      <c r="BR881" s="37"/>
      <c r="BS881" s="31"/>
    </row>
    <row r="882" spans="8:71" s="2" customFormat="1" x14ac:dyDescent="0.2">
      <c r="H882" s="5"/>
      <c r="U882" s="37"/>
      <c r="V882" s="37"/>
      <c r="Y882" s="5"/>
      <c r="AC882" s="5"/>
      <c r="AG882" s="5"/>
      <c r="AK882" s="5"/>
      <c r="AO882" s="38"/>
      <c r="AP882" s="5"/>
      <c r="AQ882" s="5"/>
      <c r="AU882" s="4"/>
      <c r="AY882" s="4"/>
      <c r="BC882" s="39"/>
      <c r="BD882" s="37"/>
      <c r="BG882" s="4"/>
      <c r="BK882" s="4"/>
      <c r="BO882" s="39"/>
      <c r="BP882" s="37"/>
      <c r="BQ882" s="37"/>
      <c r="BR882" s="37"/>
      <c r="BS882" s="31"/>
    </row>
    <row r="883" spans="8:71" s="2" customFormat="1" x14ac:dyDescent="0.2">
      <c r="H883" s="5"/>
      <c r="U883" s="37"/>
      <c r="V883" s="37"/>
      <c r="Y883" s="5"/>
      <c r="AC883" s="5"/>
      <c r="AG883" s="5"/>
      <c r="AK883" s="5"/>
      <c r="AO883" s="38"/>
      <c r="AP883" s="5"/>
      <c r="AQ883" s="5"/>
      <c r="AU883" s="4"/>
      <c r="AY883" s="4"/>
      <c r="BC883" s="39"/>
      <c r="BD883" s="37"/>
      <c r="BG883" s="4"/>
      <c r="BK883" s="4"/>
      <c r="BO883" s="39"/>
      <c r="BP883" s="37"/>
      <c r="BQ883" s="37"/>
      <c r="BR883" s="37"/>
      <c r="BS883" s="31"/>
    </row>
    <row r="884" spans="8:71" s="2" customFormat="1" x14ac:dyDescent="0.2">
      <c r="H884" s="5"/>
      <c r="U884" s="37"/>
      <c r="V884" s="37"/>
      <c r="Y884" s="5"/>
      <c r="AC884" s="5"/>
      <c r="AG884" s="5"/>
      <c r="AK884" s="5"/>
      <c r="AO884" s="38"/>
      <c r="AP884" s="5"/>
      <c r="AQ884" s="5"/>
      <c r="AU884" s="4"/>
      <c r="AY884" s="4"/>
      <c r="BC884" s="39"/>
      <c r="BD884" s="37"/>
      <c r="BG884" s="4"/>
      <c r="BK884" s="4"/>
      <c r="BO884" s="39"/>
      <c r="BP884" s="37"/>
      <c r="BQ884" s="37"/>
      <c r="BR884" s="37"/>
      <c r="BS884" s="31"/>
    </row>
    <row r="885" spans="8:71" s="2" customFormat="1" x14ac:dyDescent="0.2">
      <c r="H885" s="5"/>
      <c r="U885" s="37"/>
      <c r="V885" s="37"/>
      <c r="Y885" s="5"/>
      <c r="AC885" s="5"/>
      <c r="AG885" s="5"/>
      <c r="AK885" s="5"/>
      <c r="AO885" s="38"/>
      <c r="AP885" s="5"/>
      <c r="AQ885" s="5"/>
      <c r="AU885" s="4"/>
      <c r="AY885" s="4"/>
      <c r="BC885" s="39"/>
      <c r="BD885" s="37"/>
      <c r="BG885" s="4"/>
      <c r="BK885" s="4"/>
      <c r="BO885" s="39"/>
      <c r="BP885" s="37"/>
      <c r="BQ885" s="37"/>
      <c r="BR885" s="37"/>
      <c r="BS885" s="31"/>
    </row>
    <row r="886" spans="8:71" s="2" customFormat="1" x14ac:dyDescent="0.2">
      <c r="H886" s="5"/>
      <c r="U886" s="37"/>
      <c r="V886" s="37"/>
      <c r="Y886" s="5"/>
      <c r="AC886" s="5"/>
      <c r="AG886" s="5"/>
      <c r="AK886" s="5"/>
      <c r="AO886" s="38"/>
      <c r="AP886" s="5"/>
      <c r="AQ886" s="5"/>
      <c r="AU886" s="4"/>
      <c r="AY886" s="4"/>
      <c r="BC886" s="39"/>
      <c r="BD886" s="37"/>
      <c r="BG886" s="4"/>
      <c r="BK886" s="4"/>
      <c r="BO886" s="39"/>
      <c r="BP886" s="37"/>
      <c r="BQ886" s="37"/>
      <c r="BR886" s="37"/>
      <c r="BS886" s="31"/>
    </row>
    <row r="887" spans="8:71" s="2" customFormat="1" x14ac:dyDescent="0.2">
      <c r="H887" s="5"/>
      <c r="U887" s="37"/>
      <c r="V887" s="37"/>
      <c r="Y887" s="5"/>
      <c r="AC887" s="5"/>
      <c r="AG887" s="5"/>
      <c r="AK887" s="5"/>
      <c r="AO887" s="38"/>
      <c r="AP887" s="5"/>
      <c r="AQ887" s="5"/>
      <c r="AU887" s="4"/>
      <c r="AY887" s="4"/>
      <c r="BC887" s="39"/>
      <c r="BD887" s="37"/>
      <c r="BG887" s="4"/>
      <c r="BK887" s="4"/>
      <c r="BO887" s="39"/>
      <c r="BP887" s="37"/>
      <c r="BQ887" s="37"/>
      <c r="BR887" s="37"/>
      <c r="BS887" s="31"/>
    </row>
    <row r="888" spans="8:71" s="2" customFormat="1" x14ac:dyDescent="0.2">
      <c r="H888" s="5"/>
      <c r="U888" s="37"/>
      <c r="V888" s="37"/>
      <c r="Y888" s="5"/>
      <c r="AC888" s="5"/>
      <c r="AG888" s="5"/>
      <c r="AK888" s="5"/>
      <c r="AO888" s="38"/>
      <c r="AP888" s="5"/>
      <c r="AQ888" s="5"/>
      <c r="AU888" s="4"/>
      <c r="AY888" s="4"/>
      <c r="BC888" s="39"/>
      <c r="BD888" s="37"/>
      <c r="BG888" s="4"/>
      <c r="BK888" s="4"/>
      <c r="BO888" s="39"/>
      <c r="BP888" s="37"/>
      <c r="BQ888" s="37"/>
      <c r="BR888" s="37"/>
      <c r="BS888" s="31"/>
    </row>
    <row r="889" spans="8:71" s="2" customFormat="1" x14ac:dyDescent="0.2">
      <c r="H889" s="5"/>
      <c r="U889" s="37"/>
      <c r="V889" s="37"/>
      <c r="Y889" s="5"/>
      <c r="AC889" s="5"/>
      <c r="AG889" s="5"/>
      <c r="AK889" s="5"/>
      <c r="AO889" s="38"/>
      <c r="AP889" s="5"/>
      <c r="AQ889" s="5"/>
      <c r="AU889" s="4"/>
      <c r="AY889" s="4"/>
      <c r="BC889" s="39"/>
      <c r="BD889" s="37"/>
      <c r="BG889" s="4"/>
      <c r="BK889" s="4"/>
      <c r="BO889" s="39"/>
      <c r="BP889" s="37"/>
      <c r="BQ889" s="37"/>
      <c r="BR889" s="37"/>
      <c r="BS889" s="31"/>
    </row>
    <row r="890" spans="8:71" s="2" customFormat="1" x14ac:dyDescent="0.2">
      <c r="H890" s="5"/>
      <c r="U890" s="37"/>
      <c r="V890" s="37"/>
      <c r="Y890" s="5"/>
      <c r="AC890" s="5"/>
      <c r="AG890" s="5"/>
      <c r="AK890" s="5"/>
      <c r="AO890" s="38"/>
      <c r="AP890" s="5"/>
      <c r="AQ890" s="5"/>
      <c r="AU890" s="4"/>
      <c r="AY890" s="4"/>
      <c r="BC890" s="39"/>
      <c r="BD890" s="37"/>
      <c r="BG890" s="4"/>
      <c r="BK890" s="4"/>
      <c r="BO890" s="39"/>
      <c r="BP890" s="37"/>
      <c r="BQ890" s="37"/>
      <c r="BR890" s="37"/>
      <c r="BS890" s="31"/>
    </row>
    <row r="891" spans="8:71" s="2" customFormat="1" x14ac:dyDescent="0.2">
      <c r="H891" s="5"/>
      <c r="U891" s="37"/>
      <c r="V891" s="37"/>
      <c r="Y891" s="5"/>
      <c r="AC891" s="5"/>
      <c r="AG891" s="5"/>
      <c r="AK891" s="5"/>
      <c r="AO891" s="38"/>
      <c r="AP891" s="5"/>
      <c r="AQ891" s="5"/>
      <c r="AU891" s="4"/>
      <c r="AY891" s="4"/>
      <c r="BC891" s="39"/>
      <c r="BD891" s="37"/>
      <c r="BG891" s="4"/>
      <c r="BK891" s="4"/>
      <c r="BO891" s="39"/>
      <c r="BP891" s="37"/>
      <c r="BQ891" s="37"/>
      <c r="BR891" s="37"/>
      <c r="BS891" s="31"/>
    </row>
    <row r="892" spans="8:71" s="2" customFormat="1" x14ac:dyDescent="0.2">
      <c r="H892" s="5"/>
      <c r="U892" s="37"/>
      <c r="V892" s="37"/>
      <c r="Y892" s="5"/>
      <c r="AC892" s="5"/>
      <c r="AG892" s="5"/>
      <c r="AK892" s="5"/>
      <c r="AO892" s="38"/>
      <c r="AP892" s="5"/>
      <c r="AQ892" s="5"/>
      <c r="AU892" s="4"/>
      <c r="AY892" s="4"/>
      <c r="BC892" s="39"/>
      <c r="BD892" s="37"/>
      <c r="BG892" s="4"/>
      <c r="BK892" s="4"/>
      <c r="BO892" s="39"/>
      <c r="BP892" s="37"/>
      <c r="BQ892" s="37"/>
      <c r="BR892" s="37"/>
      <c r="BS892" s="31"/>
    </row>
    <row r="893" spans="8:71" s="2" customFormat="1" x14ac:dyDescent="0.2">
      <c r="H893" s="5"/>
      <c r="U893" s="37"/>
      <c r="V893" s="37"/>
      <c r="Y893" s="5"/>
      <c r="AC893" s="5"/>
      <c r="AG893" s="5"/>
      <c r="AK893" s="5"/>
      <c r="AO893" s="38"/>
      <c r="AP893" s="5"/>
      <c r="AQ893" s="5"/>
      <c r="AU893" s="4"/>
      <c r="AY893" s="4"/>
      <c r="BC893" s="39"/>
      <c r="BD893" s="37"/>
      <c r="BG893" s="4"/>
      <c r="BK893" s="4"/>
      <c r="BO893" s="39"/>
      <c r="BP893" s="37"/>
      <c r="BQ893" s="37"/>
      <c r="BR893" s="37"/>
      <c r="BS893" s="31"/>
    </row>
    <row r="894" spans="8:71" s="2" customFormat="1" x14ac:dyDescent="0.2">
      <c r="H894" s="5"/>
      <c r="U894" s="37"/>
      <c r="V894" s="37"/>
      <c r="Y894" s="5"/>
      <c r="AC894" s="5"/>
      <c r="AG894" s="5"/>
      <c r="AK894" s="5"/>
      <c r="AO894" s="38"/>
      <c r="AP894" s="5"/>
      <c r="AQ894" s="5"/>
      <c r="AU894" s="4"/>
      <c r="AY894" s="4"/>
      <c r="BC894" s="39"/>
      <c r="BD894" s="37"/>
      <c r="BG894" s="4"/>
      <c r="BK894" s="4"/>
      <c r="BO894" s="39"/>
      <c r="BP894" s="37"/>
      <c r="BQ894" s="37"/>
      <c r="BR894" s="37"/>
      <c r="BS894" s="31"/>
    </row>
    <row r="895" spans="8:71" s="2" customFormat="1" x14ac:dyDescent="0.2">
      <c r="H895" s="5"/>
      <c r="U895" s="37"/>
      <c r="V895" s="37"/>
      <c r="Y895" s="5"/>
      <c r="AC895" s="5"/>
      <c r="AG895" s="5"/>
      <c r="AK895" s="5"/>
      <c r="AO895" s="38"/>
      <c r="AP895" s="5"/>
      <c r="AQ895" s="5"/>
      <c r="AU895" s="4"/>
      <c r="AY895" s="4"/>
      <c r="BC895" s="39"/>
      <c r="BD895" s="37"/>
      <c r="BG895" s="4"/>
      <c r="BK895" s="4"/>
      <c r="BO895" s="39"/>
      <c r="BP895" s="37"/>
      <c r="BQ895" s="37"/>
      <c r="BR895" s="37"/>
      <c r="BS895" s="31"/>
    </row>
    <row r="896" spans="8:71" s="2" customFormat="1" x14ac:dyDescent="0.2">
      <c r="H896" s="5"/>
      <c r="U896" s="37"/>
      <c r="V896" s="37"/>
      <c r="Y896" s="5"/>
      <c r="AC896" s="5"/>
      <c r="AG896" s="5"/>
      <c r="AK896" s="5"/>
      <c r="AO896" s="38"/>
      <c r="AP896" s="5"/>
      <c r="AQ896" s="5"/>
      <c r="AU896" s="4"/>
      <c r="AY896" s="4"/>
      <c r="BC896" s="39"/>
      <c r="BD896" s="37"/>
      <c r="BG896" s="4"/>
      <c r="BK896" s="4"/>
      <c r="BO896" s="39"/>
      <c r="BP896" s="37"/>
      <c r="BQ896" s="37"/>
      <c r="BR896" s="37"/>
      <c r="BS896" s="31"/>
    </row>
    <row r="897" spans="8:71" s="2" customFormat="1" x14ac:dyDescent="0.2">
      <c r="H897" s="5"/>
      <c r="U897" s="37"/>
      <c r="V897" s="37"/>
      <c r="Y897" s="5"/>
      <c r="AC897" s="5"/>
      <c r="AG897" s="5"/>
      <c r="AK897" s="5"/>
      <c r="AO897" s="38"/>
      <c r="AP897" s="5"/>
      <c r="AQ897" s="5"/>
      <c r="AU897" s="4"/>
      <c r="AY897" s="4"/>
      <c r="BC897" s="39"/>
      <c r="BD897" s="37"/>
      <c r="BG897" s="4"/>
      <c r="BK897" s="4"/>
      <c r="BO897" s="39"/>
      <c r="BP897" s="37"/>
      <c r="BQ897" s="37"/>
      <c r="BR897" s="37"/>
      <c r="BS897" s="31"/>
    </row>
    <row r="898" spans="8:71" s="2" customFormat="1" x14ac:dyDescent="0.2">
      <c r="H898" s="5"/>
      <c r="U898" s="37"/>
      <c r="V898" s="37"/>
      <c r="Y898" s="5"/>
      <c r="AC898" s="5"/>
      <c r="AG898" s="5"/>
      <c r="AK898" s="5"/>
      <c r="AO898" s="38"/>
      <c r="AP898" s="5"/>
      <c r="AQ898" s="5"/>
      <c r="AU898" s="4"/>
      <c r="AY898" s="4"/>
      <c r="BC898" s="39"/>
      <c r="BD898" s="37"/>
      <c r="BG898" s="4"/>
      <c r="BK898" s="4"/>
      <c r="BO898" s="39"/>
      <c r="BP898" s="37"/>
      <c r="BQ898" s="37"/>
      <c r="BR898" s="37"/>
      <c r="BS898" s="31"/>
    </row>
    <row r="899" spans="8:71" s="2" customFormat="1" x14ac:dyDescent="0.2">
      <c r="H899" s="5"/>
      <c r="U899" s="37"/>
      <c r="V899" s="37"/>
      <c r="Y899" s="5"/>
      <c r="AC899" s="5"/>
      <c r="AG899" s="5"/>
      <c r="AK899" s="5"/>
      <c r="AO899" s="38"/>
      <c r="AP899" s="5"/>
      <c r="AQ899" s="5"/>
      <c r="AU899" s="4"/>
      <c r="AY899" s="4"/>
      <c r="BC899" s="39"/>
      <c r="BD899" s="37"/>
      <c r="BG899" s="4"/>
      <c r="BK899" s="4"/>
      <c r="BO899" s="39"/>
      <c r="BP899" s="37"/>
      <c r="BQ899" s="37"/>
      <c r="BR899" s="37"/>
      <c r="BS899" s="31"/>
    </row>
    <row r="900" spans="8:71" s="2" customFormat="1" x14ac:dyDescent="0.2">
      <c r="H900" s="5"/>
      <c r="U900" s="37"/>
      <c r="V900" s="37"/>
      <c r="Y900" s="5"/>
      <c r="AC900" s="5"/>
      <c r="AG900" s="5"/>
      <c r="AK900" s="5"/>
      <c r="AO900" s="38"/>
      <c r="AP900" s="5"/>
      <c r="AQ900" s="5"/>
      <c r="AU900" s="4"/>
      <c r="AY900" s="4"/>
      <c r="BC900" s="39"/>
      <c r="BD900" s="37"/>
      <c r="BG900" s="4"/>
      <c r="BK900" s="4"/>
      <c r="BO900" s="39"/>
      <c r="BP900" s="37"/>
      <c r="BQ900" s="37"/>
      <c r="BR900" s="37"/>
      <c r="BS900" s="31"/>
    </row>
    <row r="901" spans="8:71" s="2" customFormat="1" x14ac:dyDescent="0.2">
      <c r="H901" s="5"/>
      <c r="U901" s="37"/>
      <c r="V901" s="37"/>
      <c r="Y901" s="5"/>
      <c r="AC901" s="5"/>
      <c r="AG901" s="5"/>
      <c r="AK901" s="5"/>
      <c r="AO901" s="38"/>
      <c r="AP901" s="5"/>
      <c r="AQ901" s="5"/>
      <c r="AU901" s="4"/>
      <c r="AY901" s="4"/>
      <c r="BC901" s="39"/>
      <c r="BD901" s="37"/>
      <c r="BG901" s="4"/>
      <c r="BK901" s="4"/>
      <c r="BO901" s="39"/>
      <c r="BP901" s="37"/>
      <c r="BQ901" s="37"/>
      <c r="BR901" s="37"/>
      <c r="BS901" s="31"/>
    </row>
    <row r="902" spans="8:71" s="2" customFormat="1" x14ac:dyDescent="0.2">
      <c r="H902" s="5"/>
      <c r="U902" s="37"/>
      <c r="V902" s="37"/>
      <c r="Y902" s="5"/>
      <c r="AC902" s="5"/>
      <c r="AG902" s="5"/>
      <c r="AK902" s="5"/>
      <c r="AO902" s="38"/>
      <c r="AP902" s="5"/>
      <c r="AQ902" s="5"/>
      <c r="AU902" s="4"/>
      <c r="AY902" s="4"/>
      <c r="BC902" s="39"/>
      <c r="BD902" s="37"/>
      <c r="BG902" s="4"/>
      <c r="BK902" s="4"/>
      <c r="BO902" s="39"/>
      <c r="BP902" s="37"/>
      <c r="BQ902" s="37"/>
      <c r="BR902" s="37"/>
      <c r="BS902" s="31"/>
    </row>
    <row r="903" spans="8:71" s="2" customFormat="1" x14ac:dyDescent="0.2">
      <c r="H903" s="5"/>
      <c r="U903" s="37"/>
      <c r="V903" s="37"/>
      <c r="Y903" s="5"/>
      <c r="AC903" s="5"/>
      <c r="AG903" s="5"/>
      <c r="AK903" s="5"/>
      <c r="AO903" s="38"/>
      <c r="AP903" s="5"/>
      <c r="AQ903" s="5"/>
      <c r="AU903" s="4"/>
      <c r="AY903" s="4"/>
      <c r="BC903" s="39"/>
      <c r="BD903" s="37"/>
      <c r="BG903" s="4"/>
      <c r="BK903" s="4"/>
      <c r="BO903" s="39"/>
      <c r="BP903" s="37"/>
      <c r="BQ903" s="37"/>
      <c r="BR903" s="37"/>
      <c r="BS903" s="31"/>
    </row>
    <row r="904" spans="8:71" s="2" customFormat="1" x14ac:dyDescent="0.2">
      <c r="H904" s="5"/>
      <c r="U904" s="37"/>
      <c r="V904" s="37"/>
      <c r="Y904" s="5"/>
      <c r="AC904" s="5"/>
      <c r="AG904" s="5"/>
      <c r="AK904" s="5"/>
      <c r="AO904" s="38"/>
      <c r="AP904" s="5"/>
      <c r="AQ904" s="5"/>
      <c r="AU904" s="4"/>
      <c r="AY904" s="4"/>
      <c r="BC904" s="39"/>
      <c r="BD904" s="37"/>
      <c r="BG904" s="4"/>
      <c r="BK904" s="4"/>
      <c r="BO904" s="39"/>
      <c r="BP904" s="37"/>
      <c r="BQ904" s="37"/>
      <c r="BR904" s="37"/>
      <c r="BS904" s="31"/>
    </row>
    <row r="905" spans="8:71" s="2" customFormat="1" x14ac:dyDescent="0.2">
      <c r="H905" s="5"/>
      <c r="U905" s="37"/>
      <c r="V905" s="37"/>
      <c r="Y905" s="5"/>
      <c r="AC905" s="5"/>
      <c r="AG905" s="5"/>
      <c r="AK905" s="5"/>
      <c r="AO905" s="38"/>
      <c r="AP905" s="5"/>
      <c r="AQ905" s="5"/>
      <c r="AU905" s="4"/>
      <c r="AY905" s="4"/>
      <c r="BC905" s="39"/>
      <c r="BD905" s="37"/>
      <c r="BG905" s="4"/>
      <c r="BK905" s="4"/>
      <c r="BO905" s="39"/>
      <c r="BP905" s="37"/>
      <c r="BQ905" s="37"/>
      <c r="BR905" s="37"/>
      <c r="BS905" s="31"/>
    </row>
    <row r="906" spans="8:71" s="2" customFormat="1" x14ac:dyDescent="0.2">
      <c r="H906" s="5"/>
      <c r="U906" s="37"/>
      <c r="V906" s="37"/>
      <c r="Y906" s="5"/>
      <c r="AC906" s="5"/>
      <c r="AG906" s="5"/>
      <c r="AK906" s="5"/>
      <c r="AO906" s="38"/>
      <c r="AP906" s="5"/>
      <c r="AQ906" s="5"/>
      <c r="AU906" s="4"/>
      <c r="AY906" s="4"/>
      <c r="BC906" s="39"/>
      <c r="BD906" s="37"/>
      <c r="BG906" s="4"/>
      <c r="BK906" s="4"/>
      <c r="BO906" s="39"/>
      <c r="BP906" s="37"/>
      <c r="BQ906" s="37"/>
      <c r="BR906" s="37"/>
      <c r="BS906" s="31"/>
    </row>
    <row r="907" spans="8:71" s="2" customFormat="1" x14ac:dyDescent="0.2">
      <c r="H907" s="5"/>
      <c r="U907" s="37"/>
      <c r="V907" s="37"/>
      <c r="Y907" s="5"/>
      <c r="AC907" s="5"/>
      <c r="AG907" s="5"/>
      <c r="AK907" s="5"/>
      <c r="AO907" s="38"/>
      <c r="AP907" s="5"/>
      <c r="AQ907" s="5"/>
      <c r="AU907" s="4"/>
      <c r="AY907" s="4"/>
      <c r="BC907" s="39"/>
      <c r="BD907" s="37"/>
      <c r="BG907" s="4"/>
      <c r="BK907" s="4"/>
      <c r="BO907" s="39"/>
      <c r="BP907" s="37"/>
      <c r="BQ907" s="37"/>
      <c r="BR907" s="37"/>
      <c r="BS907" s="31"/>
    </row>
    <row r="908" spans="8:71" s="2" customFormat="1" x14ac:dyDescent="0.2">
      <c r="H908" s="5"/>
      <c r="U908" s="37"/>
      <c r="V908" s="37"/>
      <c r="Y908" s="5"/>
      <c r="AC908" s="5"/>
      <c r="AG908" s="5"/>
      <c r="AK908" s="5"/>
      <c r="AO908" s="38"/>
      <c r="AP908" s="5"/>
      <c r="AQ908" s="5"/>
      <c r="AU908" s="4"/>
      <c r="AY908" s="4"/>
      <c r="BC908" s="39"/>
      <c r="BD908" s="37"/>
      <c r="BG908" s="4"/>
      <c r="BK908" s="4"/>
      <c r="BO908" s="39"/>
      <c r="BP908" s="37"/>
      <c r="BQ908" s="37"/>
      <c r="BR908" s="37"/>
      <c r="BS908" s="31"/>
    </row>
    <row r="909" spans="8:71" s="2" customFormat="1" x14ac:dyDescent="0.2">
      <c r="H909" s="5"/>
      <c r="U909" s="37"/>
      <c r="V909" s="37"/>
      <c r="Y909" s="5"/>
      <c r="AC909" s="5"/>
      <c r="AG909" s="5"/>
      <c r="AK909" s="5"/>
      <c r="AO909" s="38"/>
      <c r="AP909" s="5"/>
      <c r="AQ909" s="5"/>
      <c r="AU909" s="4"/>
      <c r="AY909" s="4"/>
      <c r="BC909" s="39"/>
      <c r="BD909" s="37"/>
      <c r="BG909" s="4"/>
      <c r="BK909" s="4"/>
      <c r="BO909" s="39"/>
      <c r="BP909" s="37"/>
      <c r="BQ909" s="37"/>
      <c r="BR909" s="37"/>
      <c r="BS909" s="31"/>
    </row>
    <row r="910" spans="8:71" s="2" customFormat="1" x14ac:dyDescent="0.2">
      <c r="H910" s="5"/>
      <c r="U910" s="37"/>
      <c r="V910" s="37"/>
      <c r="Y910" s="5"/>
      <c r="AC910" s="5"/>
      <c r="AG910" s="5"/>
      <c r="AK910" s="5"/>
      <c r="AO910" s="38"/>
      <c r="AP910" s="5"/>
      <c r="AQ910" s="5"/>
      <c r="AU910" s="4"/>
      <c r="AY910" s="4"/>
      <c r="BC910" s="39"/>
      <c r="BD910" s="37"/>
      <c r="BG910" s="4"/>
      <c r="BK910" s="4"/>
      <c r="BO910" s="39"/>
      <c r="BP910" s="37"/>
      <c r="BQ910" s="37"/>
      <c r="BR910" s="37"/>
      <c r="BS910" s="31"/>
    </row>
    <row r="911" spans="8:71" s="2" customFormat="1" x14ac:dyDescent="0.2">
      <c r="H911" s="5"/>
      <c r="U911" s="37"/>
      <c r="V911" s="37"/>
      <c r="Y911" s="5"/>
      <c r="AC911" s="5"/>
      <c r="AG911" s="5"/>
      <c r="AK911" s="5"/>
      <c r="AO911" s="38"/>
      <c r="AP911" s="5"/>
      <c r="AQ911" s="5"/>
      <c r="AU911" s="4"/>
      <c r="AY911" s="4"/>
      <c r="BC911" s="39"/>
      <c r="BD911" s="37"/>
      <c r="BG911" s="4"/>
      <c r="BK911" s="4"/>
      <c r="BO911" s="39"/>
      <c r="BP911" s="37"/>
      <c r="BQ911" s="37"/>
      <c r="BR911" s="37"/>
      <c r="BS911" s="31"/>
    </row>
    <row r="912" spans="8:71" s="2" customFormat="1" x14ac:dyDescent="0.2">
      <c r="H912" s="5"/>
      <c r="U912" s="37"/>
      <c r="V912" s="37"/>
      <c r="Y912" s="5"/>
      <c r="AC912" s="5"/>
      <c r="AG912" s="5"/>
      <c r="AK912" s="5"/>
      <c r="AO912" s="38"/>
      <c r="AP912" s="5"/>
      <c r="AQ912" s="5"/>
      <c r="AU912" s="4"/>
      <c r="AY912" s="4"/>
      <c r="BC912" s="39"/>
      <c r="BD912" s="37"/>
      <c r="BG912" s="4"/>
      <c r="BK912" s="4"/>
      <c r="BO912" s="39"/>
      <c r="BP912" s="37"/>
      <c r="BQ912" s="37"/>
      <c r="BR912" s="37"/>
      <c r="BS912" s="31"/>
    </row>
    <row r="913" spans="8:71" s="2" customFormat="1" x14ac:dyDescent="0.2">
      <c r="H913" s="5"/>
      <c r="U913" s="37"/>
      <c r="V913" s="37"/>
      <c r="Y913" s="5"/>
      <c r="AC913" s="5"/>
      <c r="AG913" s="5"/>
      <c r="AK913" s="5"/>
      <c r="AO913" s="38"/>
      <c r="AP913" s="5"/>
      <c r="AQ913" s="5"/>
      <c r="AU913" s="4"/>
      <c r="AY913" s="4"/>
      <c r="BC913" s="39"/>
      <c r="BD913" s="37"/>
      <c r="BG913" s="4"/>
      <c r="BK913" s="4"/>
      <c r="BO913" s="39"/>
      <c r="BP913" s="37"/>
      <c r="BQ913" s="37"/>
      <c r="BR913" s="37"/>
      <c r="BS913" s="31"/>
    </row>
    <row r="914" spans="8:71" s="2" customFormat="1" x14ac:dyDescent="0.2">
      <c r="H914" s="5"/>
      <c r="U914" s="37"/>
      <c r="V914" s="37"/>
      <c r="Y914" s="5"/>
      <c r="AC914" s="5"/>
      <c r="AG914" s="5"/>
      <c r="AK914" s="5"/>
      <c r="AO914" s="38"/>
      <c r="AP914" s="5"/>
      <c r="AQ914" s="5"/>
      <c r="AU914" s="4"/>
      <c r="AY914" s="4"/>
      <c r="BC914" s="39"/>
      <c r="BD914" s="37"/>
      <c r="BG914" s="4"/>
      <c r="BK914" s="4"/>
      <c r="BO914" s="39"/>
      <c r="BP914" s="37"/>
      <c r="BQ914" s="37"/>
      <c r="BR914" s="37"/>
      <c r="BS914" s="31"/>
    </row>
    <row r="915" spans="8:71" s="2" customFormat="1" x14ac:dyDescent="0.2">
      <c r="H915" s="5"/>
      <c r="U915" s="37"/>
      <c r="V915" s="37"/>
      <c r="Y915" s="5"/>
      <c r="AC915" s="5"/>
      <c r="AG915" s="5"/>
      <c r="AK915" s="5"/>
      <c r="AO915" s="38"/>
      <c r="AP915" s="5"/>
      <c r="AQ915" s="5"/>
      <c r="AU915" s="4"/>
      <c r="AY915" s="4"/>
      <c r="BC915" s="39"/>
      <c r="BD915" s="37"/>
      <c r="BG915" s="4"/>
      <c r="BK915" s="4"/>
      <c r="BO915" s="39"/>
      <c r="BP915" s="37"/>
      <c r="BQ915" s="37"/>
      <c r="BR915" s="37"/>
      <c r="BS915" s="31"/>
    </row>
    <row r="916" spans="8:71" s="2" customFormat="1" x14ac:dyDescent="0.2">
      <c r="H916" s="5"/>
      <c r="U916" s="37"/>
      <c r="V916" s="37"/>
      <c r="Y916" s="5"/>
      <c r="AC916" s="5"/>
      <c r="AG916" s="5"/>
      <c r="AK916" s="5"/>
      <c r="AO916" s="38"/>
      <c r="AP916" s="5"/>
      <c r="AQ916" s="5"/>
      <c r="AU916" s="4"/>
      <c r="AY916" s="4"/>
      <c r="BC916" s="39"/>
      <c r="BD916" s="37"/>
      <c r="BG916" s="4"/>
      <c r="BK916" s="4"/>
      <c r="BO916" s="39"/>
      <c r="BP916" s="37"/>
      <c r="BQ916" s="37"/>
      <c r="BR916" s="37"/>
      <c r="BS916" s="31"/>
    </row>
    <row r="917" spans="8:71" s="2" customFormat="1" x14ac:dyDescent="0.2">
      <c r="H917" s="5"/>
      <c r="U917" s="37"/>
      <c r="V917" s="37"/>
      <c r="Y917" s="5"/>
      <c r="AC917" s="5"/>
      <c r="AG917" s="5"/>
      <c r="AK917" s="5"/>
      <c r="AO917" s="38"/>
      <c r="AP917" s="5"/>
      <c r="AQ917" s="5"/>
      <c r="AU917" s="4"/>
      <c r="AY917" s="4"/>
      <c r="BC917" s="39"/>
      <c r="BD917" s="37"/>
      <c r="BG917" s="4"/>
      <c r="BK917" s="4"/>
      <c r="BO917" s="39"/>
      <c r="BP917" s="37"/>
      <c r="BQ917" s="37"/>
      <c r="BR917" s="37"/>
      <c r="BS917" s="31"/>
    </row>
    <row r="918" spans="8:71" s="2" customFormat="1" x14ac:dyDescent="0.2">
      <c r="H918" s="5"/>
      <c r="U918" s="37"/>
      <c r="V918" s="37"/>
      <c r="Y918" s="5"/>
      <c r="AC918" s="5"/>
      <c r="AG918" s="5"/>
      <c r="AK918" s="5"/>
      <c r="AO918" s="38"/>
      <c r="AP918" s="5"/>
      <c r="AQ918" s="5"/>
      <c r="AU918" s="4"/>
      <c r="AY918" s="4"/>
      <c r="BC918" s="39"/>
      <c r="BD918" s="37"/>
      <c r="BG918" s="4"/>
      <c r="BK918" s="4"/>
      <c r="BO918" s="39"/>
      <c r="BP918" s="37"/>
      <c r="BQ918" s="37"/>
      <c r="BR918" s="37"/>
      <c r="BS918" s="31"/>
    </row>
    <row r="919" spans="8:71" s="2" customFormat="1" x14ac:dyDescent="0.2">
      <c r="H919" s="5"/>
      <c r="U919" s="37"/>
      <c r="V919" s="37"/>
      <c r="Y919" s="5"/>
      <c r="AC919" s="5"/>
      <c r="AG919" s="5"/>
      <c r="AK919" s="5"/>
      <c r="AO919" s="38"/>
      <c r="AP919" s="5"/>
      <c r="AQ919" s="5"/>
      <c r="AU919" s="4"/>
      <c r="AY919" s="4"/>
      <c r="BC919" s="39"/>
      <c r="BD919" s="37"/>
      <c r="BG919" s="4"/>
      <c r="BK919" s="4"/>
      <c r="BO919" s="39"/>
      <c r="BP919" s="37"/>
      <c r="BQ919" s="37"/>
      <c r="BR919" s="37"/>
      <c r="BS919" s="31"/>
    </row>
    <row r="920" spans="8:71" s="2" customFormat="1" x14ac:dyDescent="0.2">
      <c r="H920" s="5"/>
      <c r="U920" s="37"/>
      <c r="V920" s="37"/>
      <c r="Y920" s="5"/>
      <c r="AC920" s="5"/>
      <c r="AG920" s="5"/>
      <c r="AK920" s="5"/>
      <c r="AO920" s="38"/>
      <c r="AP920" s="5"/>
      <c r="AQ920" s="5"/>
      <c r="AU920" s="4"/>
      <c r="AY920" s="4"/>
      <c r="BC920" s="39"/>
      <c r="BD920" s="37"/>
      <c r="BG920" s="4"/>
      <c r="BK920" s="4"/>
      <c r="BO920" s="39"/>
      <c r="BP920" s="37"/>
      <c r="BQ920" s="37"/>
      <c r="BR920" s="37"/>
      <c r="BS920" s="31"/>
    </row>
    <row r="921" spans="8:71" s="2" customFormat="1" x14ac:dyDescent="0.2">
      <c r="H921" s="5"/>
      <c r="U921" s="37"/>
      <c r="V921" s="37"/>
      <c r="Y921" s="5"/>
      <c r="AC921" s="5"/>
      <c r="AG921" s="5"/>
      <c r="AK921" s="5"/>
      <c r="AO921" s="38"/>
      <c r="AP921" s="5"/>
      <c r="AQ921" s="5"/>
      <c r="AU921" s="4"/>
      <c r="AY921" s="4"/>
      <c r="BC921" s="39"/>
      <c r="BD921" s="37"/>
      <c r="BG921" s="4"/>
      <c r="BK921" s="4"/>
      <c r="BO921" s="39"/>
      <c r="BP921" s="37"/>
      <c r="BQ921" s="37"/>
      <c r="BR921" s="37"/>
      <c r="BS921" s="31"/>
    </row>
    <row r="922" spans="8:71" s="2" customFormat="1" x14ac:dyDescent="0.2">
      <c r="H922" s="5"/>
      <c r="U922" s="37"/>
      <c r="V922" s="37"/>
      <c r="Y922" s="5"/>
      <c r="AC922" s="5"/>
      <c r="AG922" s="5"/>
      <c r="AK922" s="5"/>
      <c r="AO922" s="38"/>
      <c r="AP922" s="5"/>
      <c r="AQ922" s="5"/>
      <c r="AU922" s="4"/>
      <c r="AY922" s="4"/>
      <c r="BC922" s="39"/>
      <c r="BD922" s="37"/>
      <c r="BG922" s="4"/>
      <c r="BK922" s="4"/>
      <c r="BO922" s="39"/>
      <c r="BP922" s="37"/>
      <c r="BQ922" s="37"/>
      <c r="BR922" s="37"/>
      <c r="BS922" s="31"/>
    </row>
    <row r="923" spans="8:71" s="2" customFormat="1" x14ac:dyDescent="0.2">
      <c r="H923" s="5"/>
      <c r="U923" s="37"/>
      <c r="V923" s="37"/>
      <c r="Y923" s="5"/>
      <c r="AC923" s="5"/>
      <c r="AG923" s="5"/>
      <c r="AK923" s="5"/>
      <c r="AO923" s="38"/>
      <c r="AP923" s="5"/>
      <c r="AQ923" s="5"/>
      <c r="AU923" s="4"/>
      <c r="AY923" s="4"/>
      <c r="BC923" s="39"/>
      <c r="BD923" s="37"/>
      <c r="BG923" s="4"/>
      <c r="BK923" s="4"/>
      <c r="BO923" s="39"/>
      <c r="BP923" s="37"/>
      <c r="BQ923" s="37"/>
      <c r="BR923" s="37"/>
      <c r="BS923" s="31"/>
    </row>
    <row r="924" spans="8:71" s="2" customFormat="1" x14ac:dyDescent="0.2">
      <c r="H924" s="5"/>
      <c r="U924" s="37"/>
      <c r="V924" s="37"/>
      <c r="Y924" s="5"/>
      <c r="AC924" s="5"/>
      <c r="AG924" s="5"/>
      <c r="AK924" s="5"/>
      <c r="AO924" s="38"/>
      <c r="AP924" s="5"/>
      <c r="AQ924" s="5"/>
      <c r="AU924" s="4"/>
      <c r="AY924" s="4"/>
      <c r="BC924" s="39"/>
      <c r="BD924" s="37"/>
      <c r="BG924" s="4"/>
      <c r="BK924" s="4"/>
      <c r="BO924" s="39"/>
      <c r="BP924" s="37"/>
      <c r="BQ924" s="37"/>
      <c r="BR924" s="37"/>
      <c r="BS924" s="31"/>
    </row>
    <row r="925" spans="8:71" s="2" customFormat="1" x14ac:dyDescent="0.2">
      <c r="H925" s="5"/>
      <c r="U925" s="37"/>
      <c r="V925" s="37"/>
      <c r="Y925" s="5"/>
      <c r="AC925" s="5"/>
      <c r="AG925" s="5"/>
      <c r="AK925" s="5"/>
      <c r="AO925" s="38"/>
      <c r="AP925" s="5"/>
      <c r="AQ925" s="5"/>
      <c r="AU925" s="4"/>
      <c r="AY925" s="4"/>
      <c r="BC925" s="39"/>
      <c r="BD925" s="37"/>
      <c r="BG925" s="4"/>
      <c r="BK925" s="4"/>
      <c r="BO925" s="39"/>
      <c r="BP925" s="37"/>
      <c r="BQ925" s="37"/>
      <c r="BR925" s="37"/>
      <c r="BS925" s="31"/>
    </row>
    <row r="926" spans="8:71" s="2" customFormat="1" x14ac:dyDescent="0.2">
      <c r="H926" s="5"/>
      <c r="U926" s="37"/>
      <c r="V926" s="37"/>
      <c r="Y926" s="5"/>
      <c r="AC926" s="5"/>
      <c r="AG926" s="5"/>
      <c r="AK926" s="5"/>
      <c r="AO926" s="38"/>
      <c r="AP926" s="5"/>
      <c r="AQ926" s="5"/>
      <c r="AU926" s="4"/>
      <c r="AY926" s="4"/>
      <c r="BC926" s="39"/>
      <c r="BD926" s="37"/>
      <c r="BG926" s="4"/>
      <c r="BK926" s="4"/>
      <c r="BO926" s="39"/>
      <c r="BP926" s="37"/>
      <c r="BQ926" s="37"/>
      <c r="BR926" s="37"/>
      <c r="BS926" s="31"/>
    </row>
    <row r="927" spans="8:71" s="2" customFormat="1" x14ac:dyDescent="0.2">
      <c r="H927" s="5"/>
      <c r="U927" s="37"/>
      <c r="V927" s="37"/>
      <c r="Y927" s="5"/>
      <c r="AC927" s="5"/>
      <c r="AG927" s="5"/>
      <c r="AK927" s="5"/>
      <c r="AO927" s="38"/>
      <c r="AP927" s="5"/>
      <c r="AQ927" s="5"/>
      <c r="AU927" s="4"/>
      <c r="AY927" s="4"/>
      <c r="BC927" s="39"/>
      <c r="BD927" s="37"/>
      <c r="BG927" s="4"/>
      <c r="BK927" s="4"/>
      <c r="BO927" s="39"/>
      <c r="BP927" s="37"/>
      <c r="BQ927" s="37"/>
      <c r="BR927" s="37"/>
      <c r="BS927" s="31"/>
    </row>
    <row r="928" spans="8:71" s="2" customFormat="1" x14ac:dyDescent="0.2">
      <c r="H928" s="5"/>
      <c r="U928" s="37"/>
      <c r="V928" s="37"/>
      <c r="Y928" s="5"/>
      <c r="AC928" s="5"/>
      <c r="AG928" s="5"/>
      <c r="AK928" s="5"/>
      <c r="AO928" s="38"/>
      <c r="AP928" s="5"/>
      <c r="AQ928" s="5"/>
      <c r="AU928" s="4"/>
      <c r="AY928" s="4"/>
      <c r="BC928" s="39"/>
      <c r="BD928" s="37"/>
      <c r="BG928" s="4"/>
      <c r="BK928" s="4"/>
      <c r="BO928" s="39"/>
      <c r="BP928" s="37"/>
      <c r="BQ928" s="37"/>
      <c r="BR928" s="37"/>
      <c r="BS928" s="31"/>
    </row>
    <row r="929" spans="8:71" s="2" customFormat="1" x14ac:dyDescent="0.2">
      <c r="H929" s="5"/>
      <c r="U929" s="37"/>
      <c r="V929" s="37"/>
      <c r="Y929" s="5"/>
      <c r="AC929" s="5"/>
      <c r="AG929" s="5"/>
      <c r="AK929" s="5"/>
      <c r="AO929" s="38"/>
      <c r="AP929" s="5"/>
      <c r="AQ929" s="5"/>
      <c r="AU929" s="4"/>
      <c r="AY929" s="4"/>
      <c r="BC929" s="39"/>
      <c r="BD929" s="37"/>
      <c r="BG929" s="4"/>
      <c r="BK929" s="4"/>
      <c r="BO929" s="39"/>
      <c r="BP929" s="37"/>
      <c r="BQ929" s="37"/>
      <c r="BR929" s="37"/>
      <c r="BS929" s="31"/>
    </row>
    <row r="930" spans="8:71" s="2" customFormat="1" x14ac:dyDescent="0.2">
      <c r="H930" s="5"/>
      <c r="U930" s="37"/>
      <c r="V930" s="37"/>
      <c r="Y930" s="5"/>
      <c r="AC930" s="5"/>
      <c r="AG930" s="5"/>
      <c r="AK930" s="5"/>
      <c r="AO930" s="38"/>
      <c r="AP930" s="5"/>
      <c r="AQ930" s="5"/>
      <c r="AU930" s="4"/>
      <c r="AY930" s="4"/>
      <c r="BC930" s="39"/>
      <c r="BD930" s="37"/>
      <c r="BG930" s="4"/>
      <c r="BK930" s="4"/>
      <c r="BO930" s="39"/>
      <c r="BP930" s="37"/>
      <c r="BQ930" s="37"/>
      <c r="BR930" s="37"/>
      <c r="BS930" s="31"/>
    </row>
    <row r="931" spans="8:71" s="2" customFormat="1" x14ac:dyDescent="0.2">
      <c r="H931" s="5"/>
      <c r="U931" s="37"/>
      <c r="V931" s="37"/>
      <c r="Y931" s="5"/>
      <c r="AC931" s="5"/>
      <c r="AG931" s="5"/>
      <c r="AK931" s="5"/>
      <c r="AO931" s="38"/>
      <c r="AP931" s="5"/>
      <c r="AQ931" s="5"/>
      <c r="AU931" s="4"/>
      <c r="AY931" s="4"/>
      <c r="BC931" s="39"/>
      <c r="BD931" s="37"/>
      <c r="BG931" s="4"/>
      <c r="BK931" s="4"/>
      <c r="BO931" s="39"/>
      <c r="BP931" s="37"/>
      <c r="BQ931" s="37"/>
      <c r="BR931" s="37"/>
      <c r="BS931" s="31"/>
    </row>
    <row r="932" spans="8:71" s="2" customFormat="1" x14ac:dyDescent="0.2">
      <c r="H932" s="5"/>
      <c r="U932" s="37"/>
      <c r="V932" s="37"/>
      <c r="Y932" s="5"/>
      <c r="AC932" s="5"/>
      <c r="AG932" s="5"/>
      <c r="AK932" s="5"/>
      <c r="AO932" s="38"/>
      <c r="AP932" s="5"/>
      <c r="AQ932" s="5"/>
      <c r="AU932" s="4"/>
      <c r="AY932" s="4"/>
      <c r="BC932" s="39"/>
      <c r="BD932" s="37"/>
      <c r="BG932" s="4"/>
      <c r="BK932" s="4"/>
      <c r="BO932" s="39"/>
      <c r="BP932" s="37"/>
      <c r="BQ932" s="37"/>
      <c r="BR932" s="37"/>
      <c r="BS932" s="31"/>
    </row>
    <row r="933" spans="8:71" s="2" customFormat="1" x14ac:dyDescent="0.2">
      <c r="H933" s="5"/>
      <c r="U933" s="37"/>
      <c r="V933" s="37"/>
      <c r="Y933" s="5"/>
      <c r="AC933" s="5"/>
      <c r="AG933" s="5"/>
      <c r="AK933" s="5"/>
      <c r="AO933" s="38"/>
      <c r="AP933" s="5"/>
      <c r="AQ933" s="5"/>
      <c r="AU933" s="4"/>
      <c r="AY933" s="4"/>
      <c r="BC933" s="39"/>
      <c r="BD933" s="37"/>
      <c r="BG933" s="4"/>
      <c r="BK933" s="4"/>
      <c r="BO933" s="39"/>
      <c r="BP933" s="37"/>
      <c r="BQ933" s="37"/>
      <c r="BR933" s="37"/>
      <c r="BS933" s="31"/>
    </row>
    <row r="934" spans="8:71" s="2" customFormat="1" x14ac:dyDescent="0.2">
      <c r="H934" s="5"/>
      <c r="U934" s="37"/>
      <c r="V934" s="37"/>
      <c r="Y934" s="5"/>
      <c r="AC934" s="5"/>
      <c r="AG934" s="5"/>
      <c r="AK934" s="5"/>
      <c r="AO934" s="38"/>
      <c r="AP934" s="5"/>
      <c r="AQ934" s="5"/>
      <c r="AU934" s="4"/>
      <c r="AY934" s="4"/>
      <c r="BC934" s="39"/>
      <c r="BD934" s="37"/>
      <c r="BG934" s="4"/>
      <c r="BK934" s="4"/>
      <c r="BO934" s="39"/>
      <c r="BP934" s="37"/>
      <c r="BQ934" s="37"/>
      <c r="BR934" s="37"/>
      <c r="BS934" s="31"/>
    </row>
    <row r="935" spans="8:71" s="2" customFormat="1" x14ac:dyDescent="0.2">
      <c r="H935" s="5"/>
      <c r="U935" s="37"/>
      <c r="V935" s="37"/>
      <c r="Y935" s="5"/>
      <c r="AC935" s="5"/>
      <c r="AG935" s="5"/>
      <c r="AK935" s="5"/>
      <c r="AO935" s="38"/>
      <c r="AP935" s="5"/>
      <c r="AQ935" s="5"/>
      <c r="AU935" s="4"/>
      <c r="AY935" s="4"/>
      <c r="BC935" s="39"/>
      <c r="BD935" s="37"/>
      <c r="BG935" s="4"/>
      <c r="BK935" s="4"/>
      <c r="BO935" s="39"/>
      <c r="BP935" s="37"/>
      <c r="BQ935" s="37"/>
      <c r="BR935" s="37"/>
      <c r="BS935" s="31"/>
    </row>
    <row r="936" spans="8:71" s="2" customFormat="1" x14ac:dyDescent="0.2">
      <c r="H936" s="5"/>
      <c r="U936" s="37"/>
      <c r="V936" s="37"/>
      <c r="Y936" s="5"/>
      <c r="AC936" s="5"/>
      <c r="AG936" s="5"/>
      <c r="AK936" s="5"/>
      <c r="AO936" s="38"/>
      <c r="AP936" s="5"/>
      <c r="AQ936" s="5"/>
      <c r="AU936" s="4"/>
      <c r="AY936" s="4"/>
      <c r="BC936" s="39"/>
      <c r="BD936" s="37"/>
      <c r="BG936" s="4"/>
      <c r="BK936" s="4"/>
      <c r="BO936" s="39"/>
      <c r="BP936" s="37"/>
      <c r="BQ936" s="37"/>
      <c r="BR936" s="37"/>
      <c r="BS936" s="31"/>
    </row>
    <row r="937" spans="8:71" s="2" customFormat="1" x14ac:dyDescent="0.2">
      <c r="H937" s="5"/>
      <c r="U937" s="37"/>
      <c r="V937" s="37"/>
      <c r="Y937" s="5"/>
      <c r="AC937" s="5"/>
      <c r="AG937" s="5"/>
      <c r="AK937" s="5"/>
      <c r="AO937" s="38"/>
      <c r="AP937" s="5"/>
      <c r="AQ937" s="5"/>
      <c r="AU937" s="4"/>
      <c r="AY937" s="4"/>
      <c r="BC937" s="39"/>
      <c r="BD937" s="37"/>
      <c r="BG937" s="4"/>
      <c r="BK937" s="4"/>
      <c r="BO937" s="39"/>
      <c r="BP937" s="37"/>
      <c r="BQ937" s="37"/>
      <c r="BR937" s="37"/>
      <c r="BS937" s="31"/>
    </row>
    <row r="938" spans="8:71" s="2" customFormat="1" x14ac:dyDescent="0.2">
      <c r="H938" s="5"/>
      <c r="U938" s="37"/>
      <c r="V938" s="37"/>
      <c r="Y938" s="5"/>
      <c r="AC938" s="5"/>
      <c r="AG938" s="5"/>
      <c r="AK938" s="5"/>
      <c r="AO938" s="38"/>
      <c r="AP938" s="5"/>
      <c r="AQ938" s="5"/>
      <c r="AU938" s="4"/>
      <c r="AY938" s="4"/>
      <c r="BC938" s="39"/>
      <c r="BD938" s="37"/>
      <c r="BG938" s="4"/>
      <c r="BK938" s="4"/>
      <c r="BO938" s="39"/>
      <c r="BP938" s="37"/>
      <c r="BQ938" s="37"/>
      <c r="BR938" s="37"/>
      <c r="BS938" s="31"/>
    </row>
    <row r="939" spans="8:71" s="2" customFormat="1" x14ac:dyDescent="0.2">
      <c r="H939" s="5"/>
      <c r="U939" s="37"/>
      <c r="V939" s="37"/>
      <c r="Y939" s="5"/>
      <c r="AC939" s="5"/>
      <c r="AG939" s="5"/>
      <c r="AK939" s="5"/>
      <c r="AO939" s="38"/>
      <c r="AP939" s="5"/>
      <c r="AQ939" s="5"/>
      <c r="AU939" s="4"/>
      <c r="AY939" s="4"/>
      <c r="BC939" s="39"/>
      <c r="BD939" s="37"/>
      <c r="BG939" s="4"/>
      <c r="BK939" s="4"/>
      <c r="BO939" s="39"/>
      <c r="BP939" s="37"/>
      <c r="BQ939" s="37"/>
      <c r="BR939" s="37"/>
      <c r="BS939" s="31"/>
    </row>
    <row r="940" spans="8:71" s="2" customFormat="1" x14ac:dyDescent="0.2">
      <c r="H940" s="5"/>
      <c r="U940" s="37"/>
      <c r="V940" s="37"/>
      <c r="Y940" s="5"/>
      <c r="AC940" s="5"/>
      <c r="AG940" s="5"/>
      <c r="AK940" s="5"/>
      <c r="AO940" s="38"/>
      <c r="AP940" s="5"/>
      <c r="AQ940" s="5"/>
      <c r="AU940" s="4"/>
      <c r="AY940" s="4"/>
      <c r="BC940" s="39"/>
      <c r="BD940" s="37"/>
      <c r="BG940" s="4"/>
      <c r="BK940" s="4"/>
      <c r="BO940" s="39"/>
      <c r="BP940" s="37"/>
      <c r="BQ940" s="37"/>
      <c r="BR940" s="37"/>
      <c r="BS940" s="31"/>
    </row>
    <row r="941" spans="8:71" s="2" customFormat="1" x14ac:dyDescent="0.2">
      <c r="H941" s="5"/>
      <c r="U941" s="37"/>
      <c r="V941" s="37"/>
      <c r="Y941" s="5"/>
      <c r="AC941" s="5"/>
      <c r="AG941" s="5"/>
      <c r="AK941" s="5"/>
      <c r="AO941" s="38"/>
      <c r="AP941" s="5"/>
      <c r="AQ941" s="5"/>
      <c r="AU941" s="4"/>
      <c r="AY941" s="4"/>
      <c r="BC941" s="39"/>
      <c r="BD941" s="37"/>
      <c r="BG941" s="4"/>
      <c r="BK941" s="4"/>
      <c r="BO941" s="39"/>
      <c r="BP941" s="37"/>
      <c r="BQ941" s="37"/>
      <c r="BR941" s="37"/>
      <c r="BS941" s="31"/>
    </row>
    <row r="942" spans="8:71" s="2" customFormat="1" x14ac:dyDescent="0.2">
      <c r="H942" s="5"/>
      <c r="U942" s="37"/>
      <c r="V942" s="37"/>
      <c r="Y942" s="5"/>
      <c r="AC942" s="5"/>
      <c r="AG942" s="5"/>
      <c r="AK942" s="5"/>
      <c r="AO942" s="38"/>
      <c r="AP942" s="5"/>
      <c r="AQ942" s="5"/>
      <c r="AU942" s="4"/>
      <c r="AY942" s="4"/>
      <c r="BC942" s="39"/>
      <c r="BD942" s="37"/>
      <c r="BG942" s="4"/>
      <c r="BK942" s="4"/>
      <c r="BO942" s="39"/>
      <c r="BP942" s="37"/>
      <c r="BQ942" s="37"/>
      <c r="BR942" s="37"/>
      <c r="BS942" s="31"/>
    </row>
    <row r="943" spans="8:71" s="2" customFormat="1" x14ac:dyDescent="0.2">
      <c r="H943" s="5"/>
      <c r="U943" s="37"/>
      <c r="V943" s="37"/>
      <c r="Y943" s="5"/>
      <c r="AC943" s="5"/>
      <c r="AG943" s="5"/>
      <c r="AK943" s="5"/>
      <c r="AO943" s="38"/>
      <c r="AP943" s="5"/>
      <c r="AQ943" s="5"/>
      <c r="AU943" s="4"/>
      <c r="AY943" s="4"/>
      <c r="BC943" s="39"/>
      <c r="BD943" s="37"/>
      <c r="BG943" s="4"/>
      <c r="BK943" s="4"/>
      <c r="BO943" s="39"/>
      <c r="BP943" s="37"/>
      <c r="BQ943" s="37"/>
      <c r="BR943" s="37"/>
      <c r="BS943" s="31"/>
    </row>
    <row r="944" spans="8:71" s="2" customFormat="1" x14ac:dyDescent="0.2">
      <c r="H944" s="5"/>
      <c r="U944" s="37"/>
      <c r="V944" s="37"/>
      <c r="Y944" s="5"/>
      <c r="AC944" s="5"/>
      <c r="AG944" s="5"/>
      <c r="AK944" s="5"/>
      <c r="AO944" s="38"/>
      <c r="AP944" s="5"/>
      <c r="AQ944" s="5"/>
      <c r="AU944" s="4"/>
      <c r="AY944" s="4"/>
      <c r="BC944" s="39"/>
      <c r="BD944" s="37"/>
      <c r="BG944" s="4"/>
      <c r="BK944" s="4"/>
      <c r="BO944" s="39"/>
      <c r="BP944" s="37"/>
      <c r="BQ944" s="37"/>
      <c r="BR944" s="37"/>
      <c r="BS944" s="31"/>
    </row>
    <row r="945" spans="8:71" s="2" customFormat="1" x14ac:dyDescent="0.2">
      <c r="H945" s="5"/>
      <c r="U945" s="37"/>
      <c r="V945" s="37"/>
      <c r="Y945" s="5"/>
      <c r="AC945" s="5"/>
      <c r="AG945" s="5"/>
      <c r="AK945" s="5"/>
      <c r="AO945" s="38"/>
      <c r="AP945" s="5"/>
      <c r="AQ945" s="5"/>
      <c r="AU945" s="4"/>
      <c r="AY945" s="4"/>
      <c r="BC945" s="39"/>
      <c r="BD945" s="37"/>
      <c r="BG945" s="4"/>
      <c r="BK945" s="4"/>
      <c r="BO945" s="39"/>
      <c r="BP945" s="37"/>
      <c r="BQ945" s="37"/>
      <c r="BR945" s="37"/>
      <c r="BS945" s="31"/>
    </row>
    <row r="946" spans="8:71" s="2" customFormat="1" x14ac:dyDescent="0.2">
      <c r="H946" s="5"/>
      <c r="U946" s="37"/>
      <c r="V946" s="37"/>
      <c r="Y946" s="5"/>
      <c r="AC946" s="5"/>
      <c r="AG946" s="5"/>
      <c r="AK946" s="5"/>
      <c r="AO946" s="38"/>
      <c r="AP946" s="5"/>
      <c r="AQ946" s="5"/>
      <c r="AU946" s="4"/>
      <c r="AY946" s="4"/>
      <c r="BC946" s="39"/>
      <c r="BD946" s="37"/>
      <c r="BG946" s="4"/>
      <c r="BK946" s="4"/>
      <c r="BO946" s="39"/>
      <c r="BP946" s="37"/>
      <c r="BQ946" s="37"/>
      <c r="BR946" s="37"/>
      <c r="BS946" s="31"/>
    </row>
    <row r="947" spans="8:71" s="2" customFormat="1" x14ac:dyDescent="0.2">
      <c r="H947" s="5"/>
      <c r="U947" s="37"/>
      <c r="V947" s="37"/>
      <c r="Y947" s="5"/>
      <c r="AC947" s="5"/>
      <c r="AG947" s="5"/>
      <c r="AK947" s="5"/>
      <c r="AO947" s="38"/>
      <c r="AP947" s="5"/>
      <c r="AQ947" s="5"/>
      <c r="AU947" s="4"/>
      <c r="AY947" s="4"/>
      <c r="BC947" s="39"/>
      <c r="BD947" s="37"/>
      <c r="BG947" s="4"/>
      <c r="BK947" s="4"/>
      <c r="BO947" s="39"/>
      <c r="BP947" s="37"/>
      <c r="BQ947" s="37"/>
      <c r="BR947" s="37"/>
      <c r="BS947" s="31"/>
    </row>
    <row r="948" spans="8:71" s="2" customFormat="1" x14ac:dyDescent="0.2">
      <c r="H948" s="5"/>
      <c r="U948" s="37"/>
      <c r="V948" s="37"/>
      <c r="Y948" s="5"/>
      <c r="AC948" s="5"/>
      <c r="AG948" s="5"/>
      <c r="AK948" s="5"/>
      <c r="AO948" s="38"/>
      <c r="AP948" s="5"/>
      <c r="AQ948" s="5"/>
      <c r="AU948" s="4"/>
      <c r="AY948" s="4"/>
      <c r="BC948" s="39"/>
      <c r="BD948" s="37"/>
      <c r="BG948" s="4"/>
      <c r="BK948" s="4"/>
      <c r="BO948" s="39"/>
      <c r="BP948" s="37"/>
      <c r="BQ948" s="37"/>
      <c r="BR948" s="37"/>
      <c r="BS948" s="31"/>
    </row>
    <row r="949" spans="8:71" s="2" customFormat="1" x14ac:dyDescent="0.2">
      <c r="H949" s="5"/>
      <c r="U949" s="37"/>
      <c r="V949" s="37"/>
      <c r="Y949" s="5"/>
      <c r="AC949" s="5"/>
      <c r="AG949" s="5"/>
      <c r="AK949" s="5"/>
      <c r="AO949" s="38"/>
      <c r="AP949" s="5"/>
      <c r="AQ949" s="5"/>
      <c r="AU949" s="4"/>
      <c r="AY949" s="4"/>
      <c r="BC949" s="39"/>
      <c r="BD949" s="37"/>
      <c r="BG949" s="4"/>
      <c r="BK949" s="4"/>
      <c r="BO949" s="39"/>
      <c r="BP949" s="37"/>
      <c r="BQ949" s="37"/>
      <c r="BR949" s="37"/>
      <c r="BS949" s="31"/>
    </row>
    <row r="950" spans="8:71" s="2" customFormat="1" x14ac:dyDescent="0.2">
      <c r="H950" s="5"/>
      <c r="U950" s="37"/>
      <c r="V950" s="37"/>
      <c r="Y950" s="5"/>
      <c r="AC950" s="5"/>
      <c r="AG950" s="5"/>
      <c r="AK950" s="5"/>
      <c r="AO950" s="38"/>
      <c r="AP950" s="5"/>
      <c r="AQ950" s="5"/>
      <c r="AU950" s="4"/>
      <c r="AY950" s="4"/>
      <c r="BC950" s="39"/>
      <c r="BD950" s="37"/>
      <c r="BG950" s="4"/>
      <c r="BK950" s="4"/>
      <c r="BO950" s="39"/>
      <c r="BP950" s="37"/>
      <c r="BQ950" s="37"/>
      <c r="BR950" s="37"/>
      <c r="BS950" s="31"/>
    </row>
    <row r="951" spans="8:71" s="2" customFormat="1" x14ac:dyDescent="0.2">
      <c r="H951" s="5"/>
      <c r="U951" s="37"/>
      <c r="V951" s="37"/>
      <c r="Y951" s="5"/>
      <c r="AC951" s="5"/>
      <c r="AG951" s="5"/>
      <c r="AK951" s="5"/>
      <c r="AO951" s="38"/>
      <c r="AP951" s="5"/>
      <c r="AQ951" s="5"/>
      <c r="AU951" s="4"/>
      <c r="AY951" s="4"/>
      <c r="BC951" s="39"/>
      <c r="BD951" s="37"/>
      <c r="BG951" s="4"/>
      <c r="BK951" s="4"/>
      <c r="BO951" s="39"/>
      <c r="BP951" s="37"/>
      <c r="BQ951" s="37"/>
      <c r="BR951" s="37"/>
      <c r="BS951" s="31"/>
    </row>
    <row r="952" spans="8:71" s="2" customFormat="1" x14ac:dyDescent="0.2">
      <c r="H952" s="5"/>
      <c r="U952" s="37"/>
      <c r="V952" s="37"/>
      <c r="Y952" s="5"/>
      <c r="AC952" s="5"/>
      <c r="AG952" s="5"/>
      <c r="AK952" s="5"/>
      <c r="AO952" s="38"/>
      <c r="AP952" s="5"/>
      <c r="AQ952" s="5"/>
      <c r="AU952" s="4"/>
      <c r="AY952" s="4"/>
      <c r="BC952" s="39"/>
      <c r="BD952" s="37"/>
      <c r="BG952" s="4"/>
      <c r="BK952" s="4"/>
      <c r="BO952" s="39"/>
      <c r="BP952" s="37"/>
      <c r="BQ952" s="37"/>
      <c r="BR952" s="37"/>
      <c r="BS952" s="31"/>
    </row>
    <row r="953" spans="8:71" s="2" customFormat="1" x14ac:dyDescent="0.2">
      <c r="H953" s="5"/>
      <c r="U953" s="37"/>
      <c r="V953" s="37"/>
      <c r="Y953" s="5"/>
      <c r="AC953" s="5"/>
      <c r="AG953" s="5"/>
      <c r="AK953" s="5"/>
      <c r="AO953" s="38"/>
      <c r="AP953" s="5"/>
      <c r="AQ953" s="5"/>
      <c r="AU953" s="4"/>
      <c r="AY953" s="4"/>
      <c r="BC953" s="39"/>
      <c r="BD953" s="37"/>
      <c r="BG953" s="4"/>
      <c r="BK953" s="4"/>
      <c r="BO953" s="39"/>
      <c r="BP953" s="37"/>
      <c r="BQ953" s="37"/>
      <c r="BR953" s="37"/>
      <c r="BS953" s="31"/>
    </row>
    <row r="954" spans="8:71" s="2" customFormat="1" x14ac:dyDescent="0.2">
      <c r="H954" s="5"/>
      <c r="U954" s="37"/>
      <c r="V954" s="37"/>
      <c r="Y954" s="5"/>
      <c r="AC954" s="5"/>
      <c r="AG954" s="5"/>
      <c r="AK954" s="5"/>
      <c r="AO954" s="38"/>
      <c r="AP954" s="5"/>
      <c r="AQ954" s="5"/>
      <c r="AU954" s="4"/>
      <c r="AY954" s="4"/>
      <c r="BC954" s="39"/>
      <c r="BD954" s="37"/>
      <c r="BG954" s="4"/>
      <c r="BK954" s="4"/>
      <c r="BO954" s="39"/>
      <c r="BP954" s="37"/>
      <c r="BQ954" s="37"/>
      <c r="BR954" s="37"/>
      <c r="BS954" s="31"/>
    </row>
    <row r="955" spans="8:71" s="2" customFormat="1" x14ac:dyDescent="0.2">
      <c r="H955" s="5"/>
      <c r="U955" s="37"/>
      <c r="V955" s="37"/>
      <c r="Y955" s="5"/>
      <c r="AC955" s="5"/>
      <c r="AG955" s="5"/>
      <c r="AK955" s="5"/>
      <c r="AO955" s="38"/>
      <c r="AP955" s="5"/>
      <c r="AQ955" s="5"/>
      <c r="AU955" s="4"/>
      <c r="AY955" s="4"/>
      <c r="BC955" s="39"/>
      <c r="BD955" s="37"/>
      <c r="BG955" s="4"/>
      <c r="BK955" s="4"/>
      <c r="BO955" s="39"/>
      <c r="BP955" s="37"/>
      <c r="BQ955" s="37"/>
      <c r="BR955" s="37"/>
      <c r="BS955" s="31"/>
    </row>
    <row r="956" spans="8:71" s="2" customFormat="1" x14ac:dyDescent="0.2">
      <c r="H956" s="5"/>
      <c r="U956" s="37"/>
      <c r="V956" s="37"/>
      <c r="Y956" s="5"/>
      <c r="AC956" s="5"/>
      <c r="AG956" s="5"/>
      <c r="AK956" s="5"/>
      <c r="AO956" s="38"/>
      <c r="AP956" s="5"/>
      <c r="AQ956" s="5"/>
      <c r="AU956" s="4"/>
      <c r="AY956" s="4"/>
      <c r="BC956" s="39"/>
      <c r="BD956" s="37"/>
      <c r="BG956" s="4"/>
      <c r="BK956" s="4"/>
      <c r="BO956" s="39"/>
      <c r="BP956" s="37"/>
      <c r="BQ956" s="37"/>
      <c r="BR956" s="37"/>
      <c r="BS956" s="31"/>
    </row>
    <row r="957" spans="8:71" s="2" customFormat="1" x14ac:dyDescent="0.2">
      <c r="H957" s="5"/>
      <c r="U957" s="37"/>
      <c r="V957" s="37"/>
      <c r="Y957" s="5"/>
      <c r="AC957" s="5"/>
      <c r="AG957" s="5"/>
      <c r="AK957" s="5"/>
      <c r="AO957" s="38"/>
      <c r="AP957" s="5"/>
      <c r="AQ957" s="5"/>
      <c r="AU957" s="4"/>
      <c r="AY957" s="4"/>
      <c r="BC957" s="39"/>
      <c r="BD957" s="37"/>
      <c r="BG957" s="4"/>
      <c r="BK957" s="4"/>
      <c r="BO957" s="39"/>
      <c r="BP957" s="37"/>
      <c r="BQ957" s="37"/>
      <c r="BR957" s="37"/>
      <c r="BS957" s="31"/>
    </row>
    <row r="958" spans="8:71" s="2" customFormat="1" x14ac:dyDescent="0.2">
      <c r="H958" s="5"/>
      <c r="U958" s="37"/>
      <c r="V958" s="37"/>
      <c r="Y958" s="5"/>
      <c r="AC958" s="5"/>
      <c r="AG958" s="5"/>
      <c r="AK958" s="5"/>
      <c r="AO958" s="38"/>
      <c r="AP958" s="5"/>
      <c r="AQ958" s="5"/>
      <c r="AU958" s="4"/>
      <c r="AY958" s="4"/>
      <c r="BC958" s="39"/>
      <c r="BD958" s="37"/>
      <c r="BG958" s="4"/>
      <c r="BK958" s="4"/>
      <c r="BO958" s="39"/>
      <c r="BP958" s="37"/>
      <c r="BQ958" s="37"/>
      <c r="BR958" s="37"/>
      <c r="BS958" s="31"/>
    </row>
    <row r="959" spans="8:71" s="2" customFormat="1" x14ac:dyDescent="0.2">
      <c r="H959" s="5"/>
      <c r="U959" s="37"/>
      <c r="V959" s="37"/>
      <c r="Y959" s="5"/>
      <c r="AC959" s="5"/>
      <c r="AG959" s="5"/>
      <c r="AK959" s="5"/>
      <c r="AO959" s="38"/>
      <c r="AP959" s="5"/>
      <c r="AQ959" s="5"/>
      <c r="AU959" s="4"/>
      <c r="AY959" s="4"/>
      <c r="BC959" s="39"/>
      <c r="BD959" s="37"/>
      <c r="BG959" s="4"/>
      <c r="BK959" s="4"/>
      <c r="BO959" s="39"/>
      <c r="BP959" s="37"/>
      <c r="BQ959" s="37"/>
      <c r="BR959" s="37"/>
      <c r="BS959" s="31"/>
    </row>
    <row r="960" spans="8:71" s="2" customFormat="1" x14ac:dyDescent="0.2">
      <c r="H960" s="5"/>
      <c r="U960" s="37"/>
      <c r="V960" s="37"/>
      <c r="Y960" s="5"/>
      <c r="AC960" s="5"/>
      <c r="AG960" s="5"/>
      <c r="AK960" s="5"/>
      <c r="AO960" s="38"/>
      <c r="AP960" s="5"/>
      <c r="AQ960" s="5"/>
      <c r="AU960" s="4"/>
      <c r="AY960" s="4"/>
      <c r="BC960" s="39"/>
      <c r="BD960" s="37"/>
      <c r="BG960" s="4"/>
      <c r="BK960" s="4"/>
      <c r="BO960" s="39"/>
      <c r="BP960" s="37"/>
      <c r="BQ960" s="37"/>
      <c r="BR960" s="37"/>
      <c r="BS960" s="31"/>
    </row>
    <row r="961" spans="8:71" s="2" customFormat="1" x14ac:dyDescent="0.2">
      <c r="H961" s="5"/>
      <c r="U961" s="37"/>
      <c r="V961" s="37"/>
      <c r="Y961" s="5"/>
      <c r="AC961" s="5"/>
      <c r="AG961" s="5"/>
      <c r="AK961" s="5"/>
      <c r="AO961" s="38"/>
      <c r="AP961" s="5"/>
      <c r="AQ961" s="5"/>
      <c r="AU961" s="4"/>
      <c r="AY961" s="4"/>
      <c r="BC961" s="39"/>
      <c r="BD961" s="37"/>
      <c r="BG961" s="4"/>
      <c r="BK961" s="4"/>
      <c r="BO961" s="39"/>
      <c r="BP961" s="37"/>
      <c r="BQ961" s="37"/>
      <c r="BR961" s="37"/>
      <c r="BS961" s="31"/>
    </row>
    <row r="962" spans="8:71" s="2" customFormat="1" x14ac:dyDescent="0.2">
      <c r="H962" s="5"/>
      <c r="U962" s="37"/>
      <c r="V962" s="37"/>
      <c r="Y962" s="5"/>
      <c r="AC962" s="5"/>
      <c r="AG962" s="5"/>
      <c r="AK962" s="5"/>
      <c r="AO962" s="38"/>
      <c r="AP962" s="5"/>
      <c r="AQ962" s="5"/>
      <c r="AU962" s="4"/>
      <c r="AY962" s="4"/>
      <c r="BC962" s="39"/>
      <c r="BD962" s="37"/>
      <c r="BG962" s="4"/>
      <c r="BK962" s="4"/>
      <c r="BO962" s="39"/>
      <c r="BP962" s="37"/>
      <c r="BQ962" s="37"/>
      <c r="BR962" s="37"/>
      <c r="BS962" s="31"/>
    </row>
    <row r="963" spans="8:71" s="2" customFormat="1" x14ac:dyDescent="0.2">
      <c r="H963" s="5"/>
      <c r="U963" s="37"/>
      <c r="V963" s="37"/>
      <c r="Y963" s="5"/>
      <c r="AC963" s="5"/>
      <c r="AG963" s="5"/>
      <c r="AK963" s="5"/>
      <c r="AO963" s="38"/>
      <c r="AP963" s="5"/>
      <c r="AQ963" s="5"/>
      <c r="AU963" s="4"/>
      <c r="AY963" s="4"/>
      <c r="BC963" s="39"/>
      <c r="BD963" s="37"/>
      <c r="BG963" s="4"/>
      <c r="BK963" s="4"/>
      <c r="BO963" s="39"/>
      <c r="BP963" s="37"/>
      <c r="BQ963" s="37"/>
      <c r="BR963" s="37"/>
      <c r="BS963" s="31"/>
    </row>
    <row r="964" spans="8:71" s="2" customFormat="1" x14ac:dyDescent="0.2">
      <c r="H964" s="5"/>
      <c r="U964" s="37"/>
      <c r="V964" s="37"/>
      <c r="Y964" s="5"/>
      <c r="AC964" s="5"/>
      <c r="AG964" s="5"/>
      <c r="AK964" s="5"/>
      <c r="AO964" s="38"/>
      <c r="AP964" s="5"/>
      <c r="AQ964" s="5"/>
      <c r="AU964" s="4"/>
      <c r="AY964" s="4"/>
      <c r="BC964" s="39"/>
      <c r="BD964" s="37"/>
      <c r="BG964" s="4"/>
      <c r="BK964" s="4"/>
      <c r="BO964" s="39"/>
      <c r="BP964" s="37"/>
      <c r="BQ964" s="37"/>
      <c r="BR964" s="37"/>
      <c r="BS964" s="31"/>
    </row>
    <row r="965" spans="8:71" s="2" customFormat="1" x14ac:dyDescent="0.2">
      <c r="H965" s="5"/>
      <c r="U965" s="37"/>
      <c r="V965" s="37"/>
      <c r="Y965" s="5"/>
      <c r="AC965" s="5"/>
      <c r="AG965" s="5"/>
      <c r="AK965" s="5"/>
      <c r="AO965" s="38"/>
      <c r="AP965" s="5"/>
      <c r="AQ965" s="5"/>
      <c r="AU965" s="4"/>
      <c r="AY965" s="4"/>
      <c r="BC965" s="39"/>
      <c r="BD965" s="37"/>
      <c r="BG965" s="4"/>
      <c r="BK965" s="4"/>
      <c r="BO965" s="39"/>
      <c r="BP965" s="37"/>
      <c r="BQ965" s="37"/>
      <c r="BR965" s="37"/>
      <c r="BS965" s="31"/>
    </row>
    <row r="966" spans="8:71" s="2" customFormat="1" x14ac:dyDescent="0.2">
      <c r="H966" s="5"/>
      <c r="U966" s="37"/>
      <c r="V966" s="37"/>
      <c r="Y966" s="5"/>
      <c r="AC966" s="5"/>
      <c r="AG966" s="5"/>
      <c r="AK966" s="5"/>
      <c r="AO966" s="38"/>
      <c r="AP966" s="5"/>
      <c r="AQ966" s="5"/>
      <c r="AU966" s="4"/>
      <c r="AY966" s="4"/>
      <c r="BC966" s="39"/>
      <c r="BD966" s="37"/>
      <c r="BG966" s="4"/>
      <c r="BK966" s="4"/>
      <c r="BO966" s="39"/>
      <c r="BP966" s="37"/>
      <c r="BQ966" s="37"/>
      <c r="BR966" s="37"/>
      <c r="BS966" s="31"/>
    </row>
    <row r="967" spans="8:71" s="2" customFormat="1" x14ac:dyDescent="0.2">
      <c r="H967" s="5"/>
      <c r="U967" s="37"/>
      <c r="V967" s="37"/>
      <c r="Y967" s="5"/>
      <c r="AC967" s="5"/>
      <c r="AG967" s="5"/>
      <c r="AK967" s="5"/>
      <c r="AO967" s="38"/>
      <c r="AP967" s="5"/>
      <c r="AQ967" s="5"/>
      <c r="AU967" s="4"/>
      <c r="AY967" s="4"/>
      <c r="BC967" s="39"/>
      <c r="BD967" s="37"/>
      <c r="BG967" s="4"/>
      <c r="BK967" s="4"/>
      <c r="BO967" s="39"/>
      <c r="BP967" s="37"/>
      <c r="BQ967" s="37"/>
      <c r="BR967" s="37"/>
      <c r="BS967" s="31"/>
    </row>
    <row r="968" spans="8:71" s="2" customFormat="1" x14ac:dyDescent="0.2">
      <c r="H968" s="5"/>
      <c r="U968" s="37"/>
      <c r="V968" s="37"/>
      <c r="Y968" s="5"/>
      <c r="AC968" s="5"/>
      <c r="AG968" s="5"/>
      <c r="AK968" s="5"/>
      <c r="AO968" s="38"/>
      <c r="AP968" s="5"/>
      <c r="AQ968" s="5"/>
      <c r="AU968" s="4"/>
      <c r="AY968" s="4"/>
      <c r="BC968" s="39"/>
      <c r="BD968" s="37"/>
      <c r="BG968" s="4"/>
      <c r="BK968" s="4"/>
      <c r="BO968" s="39"/>
      <c r="BP968" s="37"/>
      <c r="BQ968" s="37"/>
      <c r="BR968" s="37"/>
      <c r="BS968" s="31"/>
    </row>
    <row r="969" spans="8:71" s="2" customFormat="1" x14ac:dyDescent="0.2">
      <c r="H969" s="5"/>
      <c r="U969" s="37"/>
      <c r="V969" s="37"/>
      <c r="Y969" s="5"/>
      <c r="AC969" s="5"/>
      <c r="AG969" s="5"/>
      <c r="AK969" s="5"/>
      <c r="AO969" s="38"/>
      <c r="AP969" s="5"/>
      <c r="AQ969" s="5"/>
      <c r="AU969" s="4"/>
      <c r="AY969" s="4"/>
      <c r="BC969" s="39"/>
      <c r="BD969" s="37"/>
      <c r="BG969" s="4"/>
      <c r="BK969" s="4"/>
      <c r="BO969" s="39"/>
      <c r="BP969" s="37"/>
      <c r="BQ969" s="37"/>
      <c r="BR969" s="37"/>
      <c r="BS969" s="31"/>
    </row>
    <row r="970" spans="8:71" s="2" customFormat="1" x14ac:dyDescent="0.2">
      <c r="H970" s="5"/>
      <c r="U970" s="37"/>
      <c r="V970" s="37"/>
      <c r="Y970" s="5"/>
      <c r="AC970" s="5"/>
      <c r="AG970" s="5"/>
      <c r="AK970" s="5"/>
      <c r="AO970" s="38"/>
      <c r="AP970" s="5"/>
      <c r="AQ970" s="5"/>
      <c r="AU970" s="4"/>
      <c r="AY970" s="4"/>
      <c r="BC970" s="39"/>
      <c r="BD970" s="37"/>
      <c r="BG970" s="4"/>
      <c r="BK970" s="4"/>
      <c r="BO970" s="39"/>
      <c r="BP970" s="37"/>
      <c r="BQ970" s="37"/>
      <c r="BR970" s="37"/>
      <c r="BS970" s="31"/>
    </row>
    <row r="971" spans="8:71" s="2" customFormat="1" x14ac:dyDescent="0.2">
      <c r="H971" s="5"/>
      <c r="U971" s="37"/>
      <c r="V971" s="37"/>
      <c r="Y971" s="5"/>
      <c r="AC971" s="5"/>
      <c r="AG971" s="5"/>
      <c r="AK971" s="5"/>
      <c r="AO971" s="38"/>
      <c r="AP971" s="5"/>
      <c r="AQ971" s="5"/>
      <c r="AU971" s="4"/>
      <c r="AY971" s="4"/>
      <c r="BC971" s="39"/>
      <c r="BD971" s="37"/>
      <c r="BG971" s="4"/>
      <c r="BK971" s="4"/>
      <c r="BO971" s="39"/>
      <c r="BP971" s="37"/>
      <c r="BQ971" s="37"/>
      <c r="BR971" s="37"/>
      <c r="BS971" s="31"/>
    </row>
    <row r="972" spans="8:71" s="2" customFormat="1" x14ac:dyDescent="0.2">
      <c r="H972" s="5"/>
      <c r="U972" s="37"/>
      <c r="V972" s="37"/>
      <c r="Y972" s="5"/>
      <c r="AC972" s="5"/>
      <c r="AG972" s="5"/>
      <c r="AK972" s="5"/>
      <c r="AO972" s="38"/>
      <c r="AP972" s="5"/>
      <c r="AQ972" s="5"/>
      <c r="AU972" s="4"/>
      <c r="AY972" s="4"/>
      <c r="BC972" s="39"/>
      <c r="BD972" s="37"/>
      <c r="BG972" s="4"/>
      <c r="BK972" s="4"/>
      <c r="BO972" s="39"/>
      <c r="BP972" s="37"/>
      <c r="BQ972" s="37"/>
      <c r="BR972" s="37"/>
      <c r="BS972" s="31"/>
    </row>
    <row r="973" spans="8:71" s="2" customFormat="1" x14ac:dyDescent="0.2">
      <c r="H973" s="5"/>
      <c r="U973" s="37"/>
      <c r="V973" s="37"/>
      <c r="Y973" s="5"/>
      <c r="AC973" s="5"/>
      <c r="AG973" s="5"/>
      <c r="AK973" s="5"/>
      <c r="AO973" s="38"/>
      <c r="AP973" s="5"/>
      <c r="AQ973" s="5"/>
      <c r="AU973" s="4"/>
      <c r="AY973" s="4"/>
      <c r="BC973" s="39"/>
      <c r="BD973" s="37"/>
      <c r="BG973" s="4"/>
      <c r="BK973" s="4"/>
      <c r="BO973" s="39"/>
      <c r="BP973" s="37"/>
      <c r="BQ973" s="37"/>
      <c r="BR973" s="37"/>
      <c r="BS973" s="31"/>
    </row>
    <row r="974" spans="8:71" s="2" customFormat="1" x14ac:dyDescent="0.2">
      <c r="H974" s="5"/>
      <c r="U974" s="37"/>
      <c r="V974" s="37"/>
      <c r="Y974" s="5"/>
      <c r="AC974" s="5"/>
      <c r="AG974" s="5"/>
      <c r="AK974" s="5"/>
      <c r="AO974" s="38"/>
      <c r="AP974" s="5"/>
      <c r="AQ974" s="5"/>
      <c r="AU974" s="4"/>
      <c r="AY974" s="4"/>
      <c r="BC974" s="39"/>
      <c r="BD974" s="37"/>
      <c r="BG974" s="4"/>
      <c r="BK974" s="4"/>
      <c r="BO974" s="39"/>
      <c r="BP974" s="37"/>
      <c r="BQ974" s="37"/>
      <c r="BR974" s="37"/>
      <c r="BS974" s="31"/>
    </row>
    <row r="975" spans="8:71" s="2" customFormat="1" x14ac:dyDescent="0.2">
      <c r="H975" s="5"/>
      <c r="U975" s="37"/>
      <c r="V975" s="37"/>
      <c r="Y975" s="5"/>
      <c r="AC975" s="5"/>
      <c r="AG975" s="5"/>
      <c r="AK975" s="5"/>
      <c r="AO975" s="38"/>
      <c r="AP975" s="5"/>
      <c r="AQ975" s="5"/>
      <c r="AU975" s="4"/>
      <c r="AY975" s="4"/>
      <c r="BC975" s="39"/>
      <c r="BD975" s="37"/>
      <c r="BG975" s="4"/>
      <c r="BK975" s="4"/>
      <c r="BO975" s="39"/>
      <c r="BP975" s="37"/>
      <c r="BQ975" s="37"/>
      <c r="BR975" s="37"/>
      <c r="BS975" s="31"/>
    </row>
    <row r="976" spans="8:71" s="2" customFormat="1" x14ac:dyDescent="0.2">
      <c r="H976" s="5"/>
      <c r="U976" s="37"/>
      <c r="V976" s="37"/>
      <c r="Y976" s="5"/>
      <c r="AC976" s="5"/>
      <c r="AG976" s="5"/>
      <c r="AK976" s="5"/>
      <c r="AO976" s="38"/>
      <c r="AP976" s="5"/>
      <c r="AQ976" s="5"/>
      <c r="AU976" s="4"/>
      <c r="AY976" s="4"/>
      <c r="BC976" s="39"/>
      <c r="BD976" s="37"/>
      <c r="BG976" s="4"/>
      <c r="BK976" s="4"/>
      <c r="BO976" s="39"/>
      <c r="BP976" s="37"/>
      <c r="BQ976" s="37"/>
      <c r="BR976" s="37"/>
      <c r="BS976" s="31"/>
    </row>
    <row r="977" spans="8:71" s="2" customFormat="1" x14ac:dyDescent="0.2">
      <c r="H977" s="5"/>
      <c r="U977" s="37"/>
      <c r="V977" s="37"/>
      <c r="Y977" s="5"/>
      <c r="AC977" s="5"/>
      <c r="AG977" s="5"/>
      <c r="AK977" s="5"/>
      <c r="AO977" s="38"/>
      <c r="AP977" s="5"/>
      <c r="AQ977" s="5"/>
      <c r="AU977" s="4"/>
      <c r="AY977" s="4"/>
      <c r="BC977" s="39"/>
      <c r="BD977" s="37"/>
      <c r="BG977" s="4"/>
      <c r="BK977" s="4"/>
      <c r="BO977" s="39"/>
      <c r="BP977" s="37"/>
      <c r="BQ977" s="37"/>
      <c r="BR977" s="37"/>
      <c r="BS977" s="31"/>
    </row>
    <row r="978" spans="8:71" s="2" customFormat="1" x14ac:dyDescent="0.2">
      <c r="H978" s="5"/>
      <c r="U978" s="37"/>
      <c r="V978" s="37"/>
      <c r="Y978" s="5"/>
      <c r="AC978" s="5"/>
      <c r="AG978" s="5"/>
      <c r="AK978" s="5"/>
      <c r="AO978" s="38"/>
      <c r="AP978" s="5"/>
      <c r="AQ978" s="5"/>
      <c r="AU978" s="4"/>
      <c r="AY978" s="4"/>
      <c r="BC978" s="39"/>
      <c r="BD978" s="37"/>
      <c r="BG978" s="4"/>
      <c r="BK978" s="4"/>
      <c r="BO978" s="39"/>
      <c r="BP978" s="37"/>
      <c r="BQ978" s="37"/>
      <c r="BR978" s="37"/>
      <c r="BS978" s="31"/>
    </row>
    <row r="979" spans="8:71" s="2" customFormat="1" x14ac:dyDescent="0.2">
      <c r="H979" s="5"/>
      <c r="U979" s="37"/>
      <c r="V979" s="37"/>
      <c r="Y979" s="5"/>
      <c r="AC979" s="5"/>
      <c r="AG979" s="5"/>
      <c r="AK979" s="5"/>
      <c r="AO979" s="38"/>
      <c r="AP979" s="5"/>
      <c r="AQ979" s="5"/>
      <c r="AU979" s="4"/>
      <c r="AY979" s="4"/>
      <c r="BC979" s="39"/>
      <c r="BD979" s="37"/>
      <c r="BG979" s="4"/>
      <c r="BK979" s="4"/>
      <c r="BO979" s="39"/>
      <c r="BP979" s="37"/>
      <c r="BQ979" s="37"/>
      <c r="BR979" s="37"/>
      <c r="BS979" s="31"/>
    </row>
    <row r="980" spans="8:71" s="2" customFormat="1" x14ac:dyDescent="0.2">
      <c r="H980" s="5"/>
      <c r="U980" s="37"/>
      <c r="V980" s="37"/>
      <c r="Y980" s="5"/>
      <c r="AC980" s="5"/>
      <c r="AG980" s="5"/>
      <c r="AK980" s="5"/>
      <c r="AO980" s="38"/>
      <c r="AP980" s="5"/>
      <c r="AQ980" s="5"/>
      <c r="AU980" s="4"/>
      <c r="AY980" s="4"/>
      <c r="BC980" s="39"/>
      <c r="BD980" s="37"/>
      <c r="BG980" s="4"/>
      <c r="BK980" s="4"/>
      <c r="BO980" s="39"/>
      <c r="BP980" s="37"/>
      <c r="BQ980" s="37"/>
      <c r="BR980" s="37"/>
      <c r="BS980" s="31"/>
    </row>
    <row r="981" spans="8:71" s="2" customFormat="1" x14ac:dyDescent="0.2">
      <c r="H981" s="5"/>
      <c r="U981" s="37"/>
      <c r="V981" s="37"/>
      <c r="Y981" s="5"/>
      <c r="AC981" s="5"/>
      <c r="AG981" s="5"/>
      <c r="AK981" s="5"/>
      <c r="AO981" s="38"/>
      <c r="AP981" s="5"/>
      <c r="AQ981" s="5"/>
      <c r="AU981" s="4"/>
      <c r="AY981" s="4"/>
      <c r="BC981" s="39"/>
      <c r="BD981" s="37"/>
      <c r="BG981" s="4"/>
      <c r="BK981" s="4"/>
      <c r="BO981" s="39"/>
      <c r="BP981" s="37"/>
      <c r="BQ981" s="37"/>
      <c r="BR981" s="37"/>
      <c r="BS981" s="31"/>
    </row>
    <row r="982" spans="8:71" s="2" customFormat="1" x14ac:dyDescent="0.2">
      <c r="H982" s="5"/>
      <c r="U982" s="37"/>
      <c r="V982" s="37"/>
      <c r="Y982" s="5"/>
      <c r="AC982" s="5"/>
      <c r="AG982" s="5"/>
      <c r="AK982" s="5"/>
      <c r="AO982" s="38"/>
      <c r="AP982" s="5"/>
      <c r="AQ982" s="5"/>
      <c r="AU982" s="4"/>
      <c r="AY982" s="4"/>
      <c r="BC982" s="39"/>
      <c r="BD982" s="37"/>
      <c r="BG982" s="4"/>
      <c r="BK982" s="4"/>
      <c r="BO982" s="39"/>
      <c r="BP982" s="37"/>
      <c r="BQ982" s="37"/>
      <c r="BR982" s="37"/>
      <c r="BS982" s="31"/>
    </row>
    <row r="983" spans="8:71" s="2" customFormat="1" x14ac:dyDescent="0.2">
      <c r="H983" s="5"/>
      <c r="U983" s="37"/>
      <c r="V983" s="37"/>
      <c r="Y983" s="5"/>
      <c r="AC983" s="5"/>
      <c r="AG983" s="5"/>
      <c r="AK983" s="5"/>
      <c r="AO983" s="38"/>
      <c r="AP983" s="5"/>
      <c r="AQ983" s="5"/>
      <c r="AU983" s="4"/>
      <c r="AY983" s="4"/>
      <c r="BC983" s="39"/>
      <c r="BD983" s="37"/>
      <c r="BG983" s="4"/>
      <c r="BK983" s="4"/>
      <c r="BO983" s="39"/>
      <c r="BP983" s="37"/>
      <c r="BQ983" s="37"/>
      <c r="BR983" s="37"/>
      <c r="BS983" s="31"/>
    </row>
    <row r="984" spans="8:71" s="2" customFormat="1" x14ac:dyDescent="0.2">
      <c r="H984" s="5"/>
      <c r="U984" s="37"/>
      <c r="V984" s="37"/>
      <c r="Y984" s="5"/>
      <c r="AC984" s="5"/>
      <c r="AG984" s="5"/>
      <c r="AK984" s="5"/>
      <c r="AO984" s="38"/>
      <c r="AP984" s="5"/>
      <c r="AQ984" s="5"/>
      <c r="AU984" s="4"/>
      <c r="AY984" s="4"/>
      <c r="BC984" s="39"/>
      <c r="BD984" s="37"/>
      <c r="BG984" s="4"/>
      <c r="BK984" s="4"/>
      <c r="BO984" s="39"/>
      <c r="BP984" s="37"/>
      <c r="BQ984" s="37"/>
      <c r="BR984" s="37"/>
      <c r="BS984" s="31"/>
    </row>
    <row r="985" spans="8:71" s="2" customFormat="1" x14ac:dyDescent="0.2">
      <c r="H985" s="5"/>
      <c r="U985" s="37"/>
      <c r="V985" s="37"/>
      <c r="Y985" s="5"/>
      <c r="AC985" s="5"/>
      <c r="AG985" s="5"/>
      <c r="AK985" s="5"/>
      <c r="AO985" s="38"/>
      <c r="AP985" s="5"/>
      <c r="AQ985" s="5"/>
      <c r="AU985" s="4"/>
      <c r="AY985" s="4"/>
      <c r="BC985" s="39"/>
      <c r="BD985" s="37"/>
      <c r="BG985" s="4"/>
      <c r="BK985" s="4"/>
      <c r="BO985" s="39"/>
      <c r="BP985" s="37"/>
      <c r="BQ985" s="37"/>
      <c r="BR985" s="37"/>
      <c r="BS985" s="31"/>
    </row>
    <row r="986" spans="8:71" s="2" customFormat="1" x14ac:dyDescent="0.2">
      <c r="H986" s="5"/>
      <c r="U986" s="37"/>
      <c r="V986" s="37"/>
      <c r="Y986" s="5"/>
      <c r="AC986" s="5"/>
      <c r="AG986" s="5"/>
      <c r="AK986" s="5"/>
      <c r="AO986" s="38"/>
      <c r="AP986" s="5"/>
      <c r="AQ986" s="5"/>
      <c r="AU986" s="4"/>
      <c r="AY986" s="4"/>
      <c r="BC986" s="39"/>
      <c r="BD986" s="37"/>
      <c r="BG986" s="4"/>
      <c r="BK986" s="4"/>
      <c r="BO986" s="39"/>
      <c r="BP986" s="37"/>
      <c r="BQ986" s="37"/>
      <c r="BR986" s="37"/>
      <c r="BS986" s="31"/>
    </row>
    <row r="987" spans="8:71" s="2" customFormat="1" x14ac:dyDescent="0.2">
      <c r="H987" s="5"/>
      <c r="U987" s="37"/>
      <c r="V987" s="37"/>
      <c r="Y987" s="5"/>
      <c r="AC987" s="5"/>
      <c r="AG987" s="5"/>
      <c r="AK987" s="5"/>
      <c r="AO987" s="38"/>
      <c r="AP987" s="5"/>
      <c r="AQ987" s="5"/>
      <c r="AU987" s="4"/>
      <c r="AY987" s="4"/>
      <c r="BC987" s="39"/>
      <c r="BD987" s="37"/>
      <c r="BG987" s="4"/>
      <c r="BK987" s="4"/>
      <c r="BO987" s="39"/>
      <c r="BP987" s="37"/>
      <c r="BQ987" s="37"/>
      <c r="BR987" s="37"/>
      <c r="BS987" s="31"/>
    </row>
    <row r="988" spans="8:71" s="2" customFormat="1" x14ac:dyDescent="0.2">
      <c r="H988" s="5"/>
      <c r="U988" s="37"/>
      <c r="V988" s="37"/>
      <c r="Y988" s="5"/>
      <c r="AC988" s="5"/>
      <c r="AG988" s="5"/>
      <c r="AK988" s="5"/>
      <c r="AO988" s="38"/>
      <c r="AP988" s="5"/>
      <c r="AQ988" s="5"/>
      <c r="AU988" s="4"/>
      <c r="AY988" s="4"/>
      <c r="BC988" s="39"/>
      <c r="BD988" s="37"/>
      <c r="BG988" s="4"/>
      <c r="BK988" s="4"/>
      <c r="BO988" s="39"/>
      <c r="BP988" s="37"/>
      <c r="BQ988" s="37"/>
      <c r="BR988" s="37"/>
      <c r="BS988" s="31"/>
    </row>
    <row r="989" spans="8:71" s="2" customFormat="1" x14ac:dyDescent="0.2">
      <c r="H989" s="5"/>
      <c r="U989" s="37"/>
      <c r="V989" s="37"/>
      <c r="Y989" s="5"/>
      <c r="AC989" s="5"/>
      <c r="AG989" s="5"/>
      <c r="AK989" s="5"/>
      <c r="AO989" s="38"/>
      <c r="AP989" s="5"/>
      <c r="AQ989" s="5"/>
      <c r="AU989" s="4"/>
      <c r="AY989" s="4"/>
      <c r="BC989" s="39"/>
      <c r="BD989" s="37"/>
      <c r="BG989" s="4"/>
      <c r="BK989" s="4"/>
      <c r="BO989" s="39"/>
      <c r="BP989" s="37"/>
      <c r="BQ989" s="37"/>
      <c r="BR989" s="37"/>
      <c r="BS989" s="31"/>
    </row>
    <row r="990" spans="8:71" s="2" customFormat="1" x14ac:dyDescent="0.2">
      <c r="H990" s="5"/>
      <c r="U990" s="37"/>
      <c r="V990" s="37"/>
      <c r="Y990" s="5"/>
      <c r="AC990" s="5"/>
      <c r="AG990" s="5"/>
      <c r="AK990" s="5"/>
      <c r="AO990" s="38"/>
      <c r="AP990" s="5"/>
      <c r="AQ990" s="5"/>
      <c r="AU990" s="4"/>
      <c r="AY990" s="4"/>
      <c r="BC990" s="39"/>
      <c r="BD990" s="37"/>
      <c r="BG990" s="4"/>
      <c r="BK990" s="4"/>
      <c r="BO990" s="39"/>
      <c r="BP990" s="37"/>
      <c r="BQ990" s="37"/>
      <c r="BR990" s="37"/>
      <c r="BS990" s="31"/>
    </row>
    <row r="991" spans="8:71" s="2" customFormat="1" x14ac:dyDescent="0.2">
      <c r="H991" s="5"/>
      <c r="U991" s="37"/>
      <c r="V991" s="37"/>
      <c r="Y991" s="5"/>
      <c r="AC991" s="5"/>
      <c r="AG991" s="5"/>
      <c r="AK991" s="5"/>
      <c r="AO991" s="38"/>
      <c r="AP991" s="5"/>
      <c r="AQ991" s="5"/>
      <c r="AU991" s="4"/>
      <c r="AY991" s="4"/>
      <c r="BC991" s="39"/>
      <c r="BD991" s="37"/>
      <c r="BG991" s="4"/>
      <c r="BK991" s="4"/>
      <c r="BO991" s="39"/>
      <c r="BP991" s="37"/>
      <c r="BQ991" s="37"/>
      <c r="BR991" s="37"/>
      <c r="BS991" s="31"/>
    </row>
    <row r="992" spans="8:71" s="2" customFormat="1" x14ac:dyDescent="0.2">
      <c r="H992" s="5"/>
      <c r="U992" s="37"/>
      <c r="V992" s="37"/>
      <c r="Y992" s="5"/>
      <c r="AC992" s="5"/>
      <c r="AG992" s="5"/>
      <c r="AK992" s="5"/>
      <c r="AO992" s="38"/>
      <c r="AP992" s="5"/>
      <c r="AQ992" s="5"/>
      <c r="AU992" s="4"/>
      <c r="AY992" s="4"/>
      <c r="BC992" s="39"/>
      <c r="BD992" s="37"/>
      <c r="BG992" s="4"/>
      <c r="BK992" s="4"/>
      <c r="BO992" s="39"/>
      <c r="BP992" s="37"/>
      <c r="BQ992" s="37"/>
      <c r="BR992" s="37"/>
      <c r="BS992" s="31"/>
    </row>
    <row r="993" spans="8:71" s="2" customFormat="1" x14ac:dyDescent="0.2">
      <c r="H993" s="5"/>
      <c r="U993" s="37"/>
      <c r="V993" s="37"/>
      <c r="Y993" s="5"/>
      <c r="AC993" s="5"/>
      <c r="AG993" s="5"/>
      <c r="AK993" s="5"/>
      <c r="AO993" s="38"/>
      <c r="AP993" s="5"/>
      <c r="AQ993" s="5"/>
      <c r="AU993" s="4"/>
      <c r="AY993" s="4"/>
      <c r="BC993" s="39"/>
      <c r="BD993" s="37"/>
      <c r="BG993" s="4"/>
      <c r="BK993" s="4"/>
      <c r="BO993" s="39"/>
      <c r="BP993" s="37"/>
      <c r="BQ993" s="37"/>
      <c r="BR993" s="37"/>
      <c r="BS993" s="31"/>
    </row>
    <row r="994" spans="8:71" s="2" customFormat="1" x14ac:dyDescent="0.2">
      <c r="H994" s="5"/>
      <c r="U994" s="37"/>
      <c r="V994" s="37"/>
      <c r="Y994" s="5"/>
      <c r="AC994" s="5"/>
      <c r="AG994" s="5"/>
      <c r="AK994" s="5"/>
      <c r="AO994" s="38"/>
      <c r="AP994" s="5"/>
      <c r="AQ994" s="5"/>
      <c r="AU994" s="4"/>
      <c r="AY994" s="4"/>
      <c r="BC994" s="39"/>
      <c r="BD994" s="37"/>
      <c r="BG994" s="4"/>
      <c r="BK994" s="4"/>
      <c r="BO994" s="39"/>
      <c r="BP994" s="37"/>
      <c r="BQ994" s="37"/>
      <c r="BR994" s="37"/>
      <c r="BS994" s="31"/>
    </row>
    <row r="995" spans="8:71" s="2" customFormat="1" x14ac:dyDescent="0.2">
      <c r="H995" s="5"/>
      <c r="U995" s="37"/>
      <c r="V995" s="37"/>
      <c r="Y995" s="5"/>
      <c r="AC995" s="5"/>
      <c r="AG995" s="5"/>
      <c r="AK995" s="5"/>
      <c r="AO995" s="38"/>
      <c r="AP995" s="5"/>
      <c r="AQ995" s="5"/>
      <c r="AU995" s="4"/>
      <c r="AY995" s="4"/>
      <c r="BC995" s="39"/>
      <c r="BD995" s="37"/>
      <c r="BG995" s="4"/>
      <c r="BK995" s="4"/>
      <c r="BO995" s="39"/>
      <c r="BP995" s="37"/>
      <c r="BQ995" s="37"/>
      <c r="BR995" s="37"/>
      <c r="BS995" s="31"/>
    </row>
    <row r="996" spans="8:71" s="2" customFormat="1" x14ac:dyDescent="0.2">
      <c r="H996" s="5"/>
      <c r="U996" s="37"/>
      <c r="V996" s="37"/>
      <c r="Y996" s="5"/>
      <c r="AC996" s="5"/>
      <c r="AG996" s="5"/>
      <c r="AK996" s="5"/>
      <c r="AO996" s="38"/>
      <c r="AP996" s="5"/>
      <c r="AQ996" s="5"/>
      <c r="AU996" s="4"/>
      <c r="AY996" s="4"/>
      <c r="BC996" s="39"/>
      <c r="BD996" s="37"/>
      <c r="BG996" s="4"/>
      <c r="BK996" s="4"/>
      <c r="BO996" s="39"/>
      <c r="BP996" s="37"/>
      <c r="BQ996" s="37"/>
      <c r="BR996" s="37"/>
      <c r="BS996" s="31"/>
    </row>
    <row r="997" spans="8:71" s="2" customFormat="1" x14ac:dyDescent="0.2">
      <c r="H997" s="5"/>
      <c r="U997" s="37"/>
      <c r="V997" s="37"/>
      <c r="Y997" s="5"/>
      <c r="AC997" s="5"/>
      <c r="AG997" s="5"/>
      <c r="AK997" s="5"/>
      <c r="AO997" s="38"/>
      <c r="AP997" s="5"/>
      <c r="AQ997" s="5"/>
      <c r="AU997" s="4"/>
      <c r="AY997" s="4"/>
      <c r="BC997" s="39"/>
      <c r="BD997" s="37"/>
      <c r="BG997" s="4"/>
      <c r="BK997" s="4"/>
      <c r="BO997" s="39"/>
      <c r="BP997" s="37"/>
      <c r="BQ997" s="37"/>
      <c r="BR997" s="37"/>
      <c r="BS997" s="31"/>
    </row>
    <row r="998" spans="8:71" s="2" customFormat="1" x14ac:dyDescent="0.2">
      <c r="H998" s="5"/>
      <c r="U998" s="37"/>
      <c r="V998" s="37"/>
      <c r="Y998" s="5"/>
      <c r="AC998" s="5"/>
      <c r="AG998" s="5"/>
      <c r="AK998" s="5"/>
      <c r="AO998" s="38"/>
      <c r="AP998" s="5"/>
      <c r="AQ998" s="5"/>
      <c r="AU998" s="4"/>
      <c r="AY998" s="4"/>
      <c r="BC998" s="39"/>
      <c r="BD998" s="37"/>
      <c r="BG998" s="4"/>
      <c r="BK998" s="4"/>
      <c r="BO998" s="39"/>
      <c r="BP998" s="37"/>
      <c r="BQ998" s="37"/>
      <c r="BR998" s="37"/>
      <c r="BS998" s="31"/>
    </row>
    <row r="999" spans="8:71" s="2" customFormat="1" x14ac:dyDescent="0.2">
      <c r="H999" s="5"/>
      <c r="U999" s="37"/>
      <c r="V999" s="37"/>
      <c r="Y999" s="5"/>
      <c r="AC999" s="5"/>
      <c r="AG999" s="5"/>
      <c r="AK999" s="5"/>
      <c r="AO999" s="38"/>
      <c r="AP999" s="5"/>
      <c r="AQ999" s="5"/>
      <c r="AU999" s="4"/>
      <c r="AY999" s="4"/>
      <c r="BC999" s="39"/>
      <c r="BD999" s="37"/>
      <c r="BG999" s="4"/>
      <c r="BK999" s="4"/>
      <c r="BO999" s="39"/>
      <c r="BP999" s="37"/>
      <c r="BQ999" s="37"/>
      <c r="BR999" s="37"/>
      <c r="BS999" s="31"/>
    </row>
    <row r="1000" spans="8:71" s="2" customFormat="1" x14ac:dyDescent="0.2">
      <c r="H1000" s="5"/>
      <c r="U1000" s="37"/>
      <c r="V1000" s="37"/>
      <c r="Y1000" s="5"/>
      <c r="AC1000" s="5"/>
      <c r="AG1000" s="5"/>
      <c r="AK1000" s="5"/>
      <c r="AO1000" s="38"/>
      <c r="AP1000" s="5"/>
      <c r="AQ1000" s="5"/>
      <c r="AU1000" s="4"/>
      <c r="AY1000" s="4"/>
      <c r="BC1000" s="39"/>
      <c r="BD1000" s="37"/>
      <c r="BG1000" s="4"/>
      <c r="BK1000" s="4"/>
      <c r="BO1000" s="39"/>
      <c r="BP1000" s="37"/>
      <c r="BQ1000" s="37"/>
      <c r="BR1000" s="37"/>
      <c r="BS1000" s="31"/>
    </row>
    <row r="1001" spans="8:71" s="2" customFormat="1" x14ac:dyDescent="0.2">
      <c r="H1001" s="5"/>
      <c r="U1001" s="37"/>
      <c r="V1001" s="37"/>
      <c r="Y1001" s="5"/>
      <c r="AC1001" s="5"/>
      <c r="AG1001" s="5"/>
      <c r="AK1001" s="5"/>
      <c r="AO1001" s="38"/>
      <c r="AP1001" s="5"/>
      <c r="AQ1001" s="5"/>
      <c r="AU1001" s="4"/>
      <c r="AY1001" s="4"/>
      <c r="BC1001" s="39"/>
      <c r="BD1001" s="37"/>
      <c r="BG1001" s="4"/>
      <c r="BK1001" s="4"/>
      <c r="BO1001" s="39"/>
      <c r="BP1001" s="37"/>
      <c r="BQ1001" s="37"/>
      <c r="BR1001" s="37"/>
      <c r="BS1001" s="31"/>
    </row>
    <row r="1002" spans="8:71" s="2" customFormat="1" x14ac:dyDescent="0.2">
      <c r="H1002" s="5"/>
      <c r="U1002" s="37"/>
      <c r="V1002" s="37"/>
      <c r="Y1002" s="5"/>
      <c r="AC1002" s="5"/>
      <c r="AG1002" s="5"/>
      <c r="AK1002" s="5"/>
      <c r="AO1002" s="38"/>
      <c r="AP1002" s="5"/>
      <c r="AQ1002" s="5"/>
      <c r="AU1002" s="4"/>
      <c r="AY1002" s="4"/>
      <c r="BC1002" s="39"/>
      <c r="BD1002" s="37"/>
      <c r="BG1002" s="4"/>
      <c r="BK1002" s="4"/>
      <c r="BO1002" s="39"/>
      <c r="BP1002" s="37"/>
      <c r="BQ1002" s="37"/>
      <c r="BR1002" s="37"/>
      <c r="BS1002" s="31"/>
    </row>
    <row r="1003" spans="8:71" s="2" customFormat="1" x14ac:dyDescent="0.2">
      <c r="H1003" s="5"/>
      <c r="U1003" s="37"/>
      <c r="V1003" s="37"/>
      <c r="Y1003" s="5"/>
      <c r="AC1003" s="5"/>
      <c r="AG1003" s="5"/>
      <c r="AK1003" s="5"/>
      <c r="AO1003" s="38"/>
      <c r="AP1003" s="5"/>
      <c r="AQ1003" s="5"/>
      <c r="AU1003" s="4"/>
      <c r="AY1003" s="4"/>
      <c r="BC1003" s="39"/>
      <c r="BD1003" s="37"/>
      <c r="BG1003" s="4"/>
      <c r="BK1003" s="4"/>
      <c r="BO1003" s="39"/>
      <c r="BP1003" s="37"/>
      <c r="BQ1003" s="37"/>
      <c r="BR1003" s="37"/>
      <c r="BS1003" s="31"/>
    </row>
    <row r="1004" spans="8:71" s="2" customFormat="1" x14ac:dyDescent="0.2">
      <c r="H1004" s="5"/>
      <c r="U1004" s="37"/>
      <c r="V1004" s="37"/>
      <c r="Y1004" s="5"/>
      <c r="AC1004" s="5"/>
      <c r="AG1004" s="5"/>
      <c r="AK1004" s="5"/>
      <c r="AO1004" s="38"/>
      <c r="AP1004" s="5"/>
      <c r="AQ1004" s="5"/>
      <c r="AU1004" s="4"/>
      <c r="AY1004" s="4"/>
      <c r="BC1004" s="39"/>
      <c r="BD1004" s="37"/>
      <c r="BG1004" s="4"/>
      <c r="BK1004" s="4"/>
      <c r="BO1004" s="39"/>
      <c r="BP1004" s="37"/>
      <c r="BQ1004" s="37"/>
      <c r="BR1004" s="37"/>
      <c r="BS1004" s="31"/>
    </row>
    <row r="1005" spans="8:71" s="2" customFormat="1" x14ac:dyDescent="0.2">
      <c r="H1005" s="5"/>
      <c r="U1005" s="37"/>
      <c r="V1005" s="37"/>
      <c r="Y1005" s="5"/>
      <c r="AC1005" s="5"/>
      <c r="AG1005" s="5"/>
      <c r="AK1005" s="5"/>
      <c r="AO1005" s="38"/>
      <c r="AP1005" s="5"/>
      <c r="AQ1005" s="5"/>
      <c r="AU1005" s="4"/>
      <c r="AY1005" s="4"/>
      <c r="BC1005" s="39"/>
      <c r="BD1005" s="37"/>
      <c r="BG1005" s="4"/>
      <c r="BK1005" s="4"/>
      <c r="BO1005" s="39"/>
      <c r="BP1005" s="37"/>
      <c r="BQ1005" s="37"/>
      <c r="BR1005" s="37"/>
      <c r="BS1005" s="31"/>
    </row>
    <row r="1006" spans="8:71" s="2" customFormat="1" x14ac:dyDescent="0.2">
      <c r="H1006" s="5"/>
      <c r="U1006" s="37"/>
      <c r="V1006" s="37"/>
      <c r="Y1006" s="5"/>
      <c r="AC1006" s="5"/>
      <c r="AG1006" s="5"/>
      <c r="AK1006" s="5"/>
      <c r="AO1006" s="38"/>
      <c r="AP1006" s="5"/>
      <c r="AQ1006" s="5"/>
      <c r="AU1006" s="4"/>
      <c r="AY1006" s="4"/>
      <c r="BC1006" s="39"/>
      <c r="BD1006" s="37"/>
      <c r="BG1006" s="4"/>
      <c r="BK1006" s="4"/>
      <c r="BO1006" s="39"/>
      <c r="BP1006" s="37"/>
      <c r="BQ1006" s="37"/>
      <c r="BR1006" s="37"/>
      <c r="BS1006" s="31"/>
    </row>
    <row r="1007" spans="8:71" s="2" customFormat="1" x14ac:dyDescent="0.2">
      <c r="H1007" s="5"/>
      <c r="U1007" s="37"/>
      <c r="V1007" s="37"/>
      <c r="Y1007" s="5"/>
      <c r="AC1007" s="5"/>
      <c r="AG1007" s="5"/>
      <c r="AK1007" s="5"/>
      <c r="AO1007" s="38"/>
      <c r="AP1007" s="5"/>
      <c r="AQ1007" s="5"/>
      <c r="AU1007" s="4"/>
      <c r="AY1007" s="4"/>
      <c r="BC1007" s="39"/>
      <c r="BD1007" s="37"/>
      <c r="BG1007" s="4"/>
      <c r="BK1007" s="4"/>
      <c r="BO1007" s="39"/>
      <c r="BP1007" s="37"/>
      <c r="BQ1007" s="37"/>
      <c r="BR1007" s="37"/>
      <c r="BS1007" s="31"/>
    </row>
    <row r="1008" spans="8:71" s="2" customFormat="1" x14ac:dyDescent="0.2">
      <c r="H1008" s="5"/>
      <c r="U1008" s="37"/>
      <c r="V1008" s="37"/>
      <c r="Y1008" s="5"/>
      <c r="AC1008" s="5"/>
      <c r="AG1008" s="5"/>
      <c r="AK1008" s="5"/>
      <c r="AO1008" s="38"/>
      <c r="AP1008" s="5"/>
      <c r="AQ1008" s="5"/>
      <c r="AU1008" s="4"/>
      <c r="AY1008" s="4"/>
      <c r="BC1008" s="39"/>
      <c r="BD1008" s="37"/>
      <c r="BG1008" s="4"/>
      <c r="BK1008" s="4"/>
      <c r="BO1008" s="39"/>
      <c r="BP1008" s="37"/>
      <c r="BQ1008" s="37"/>
      <c r="BR1008" s="37"/>
      <c r="BS1008" s="31"/>
    </row>
    <row r="1009" spans="8:71" s="2" customFormat="1" x14ac:dyDescent="0.2">
      <c r="H1009" s="5"/>
      <c r="U1009" s="37"/>
      <c r="V1009" s="37"/>
      <c r="Y1009" s="5"/>
      <c r="AC1009" s="5"/>
      <c r="AG1009" s="5"/>
      <c r="AK1009" s="5"/>
      <c r="AO1009" s="38"/>
      <c r="AP1009" s="5"/>
      <c r="AQ1009" s="5"/>
      <c r="AU1009" s="4"/>
      <c r="AY1009" s="4"/>
      <c r="BC1009" s="39"/>
      <c r="BD1009" s="37"/>
      <c r="BG1009" s="4"/>
      <c r="BK1009" s="4"/>
      <c r="BO1009" s="39"/>
      <c r="BP1009" s="37"/>
      <c r="BQ1009" s="37"/>
      <c r="BR1009" s="37"/>
      <c r="BS1009" s="31"/>
    </row>
    <row r="1010" spans="8:71" s="2" customFormat="1" x14ac:dyDescent="0.2">
      <c r="H1010" s="5"/>
      <c r="U1010" s="37"/>
      <c r="V1010" s="37"/>
      <c r="Y1010" s="5"/>
      <c r="AC1010" s="5"/>
      <c r="AG1010" s="5"/>
      <c r="AK1010" s="5"/>
      <c r="AO1010" s="38"/>
      <c r="AP1010" s="5"/>
      <c r="AQ1010" s="5"/>
      <c r="AU1010" s="4"/>
      <c r="AY1010" s="4"/>
      <c r="BC1010" s="39"/>
      <c r="BD1010" s="37"/>
      <c r="BG1010" s="4"/>
      <c r="BK1010" s="4"/>
      <c r="BO1010" s="39"/>
      <c r="BP1010" s="37"/>
      <c r="BQ1010" s="37"/>
      <c r="BR1010" s="37"/>
      <c r="BS1010" s="31"/>
    </row>
    <row r="1011" spans="8:71" s="2" customFormat="1" x14ac:dyDescent="0.2">
      <c r="H1011" s="5"/>
      <c r="U1011" s="37"/>
      <c r="V1011" s="37"/>
      <c r="Y1011" s="5"/>
      <c r="AC1011" s="5"/>
      <c r="AG1011" s="5"/>
      <c r="AK1011" s="5"/>
      <c r="AO1011" s="38"/>
      <c r="AP1011" s="5"/>
      <c r="AQ1011" s="5"/>
      <c r="AU1011" s="4"/>
      <c r="AY1011" s="4"/>
      <c r="BC1011" s="39"/>
      <c r="BD1011" s="37"/>
      <c r="BG1011" s="4"/>
      <c r="BK1011" s="4"/>
      <c r="BO1011" s="39"/>
      <c r="BP1011" s="37"/>
      <c r="BQ1011" s="37"/>
      <c r="BR1011" s="37"/>
      <c r="BS1011" s="31"/>
    </row>
    <row r="1012" spans="8:71" s="2" customFormat="1" x14ac:dyDescent="0.2">
      <c r="H1012" s="5"/>
      <c r="U1012" s="37"/>
      <c r="V1012" s="37"/>
      <c r="Y1012" s="5"/>
      <c r="AC1012" s="5"/>
      <c r="AG1012" s="5"/>
      <c r="AK1012" s="5"/>
      <c r="AO1012" s="38"/>
      <c r="AP1012" s="5"/>
      <c r="AQ1012" s="5"/>
      <c r="AU1012" s="4"/>
      <c r="AY1012" s="4"/>
      <c r="BC1012" s="39"/>
      <c r="BD1012" s="37"/>
      <c r="BG1012" s="4"/>
      <c r="BK1012" s="4"/>
      <c r="BO1012" s="39"/>
      <c r="BP1012" s="37"/>
      <c r="BQ1012" s="37"/>
      <c r="BR1012" s="37"/>
      <c r="BS1012" s="31"/>
    </row>
    <row r="1013" spans="8:71" s="2" customFormat="1" x14ac:dyDescent="0.2">
      <c r="H1013" s="5"/>
      <c r="U1013" s="37"/>
      <c r="V1013" s="37"/>
      <c r="Y1013" s="5"/>
      <c r="AC1013" s="5"/>
      <c r="AG1013" s="5"/>
      <c r="AK1013" s="5"/>
      <c r="AO1013" s="38"/>
      <c r="AP1013" s="5"/>
      <c r="AQ1013" s="5"/>
      <c r="AU1013" s="4"/>
      <c r="AY1013" s="4"/>
      <c r="BC1013" s="39"/>
      <c r="BD1013" s="37"/>
      <c r="BG1013" s="4"/>
      <c r="BK1013" s="4"/>
      <c r="BO1013" s="39"/>
      <c r="BP1013" s="37"/>
      <c r="BQ1013" s="37"/>
      <c r="BR1013" s="37"/>
      <c r="BS1013" s="31"/>
    </row>
    <row r="1014" spans="8:71" s="2" customFormat="1" x14ac:dyDescent="0.2">
      <c r="H1014" s="5"/>
      <c r="U1014" s="37"/>
      <c r="V1014" s="37"/>
      <c r="Y1014" s="5"/>
      <c r="AC1014" s="5"/>
      <c r="AG1014" s="5"/>
      <c r="AK1014" s="5"/>
      <c r="AO1014" s="38"/>
      <c r="AP1014" s="5"/>
      <c r="AQ1014" s="5"/>
      <c r="AU1014" s="4"/>
      <c r="AY1014" s="4"/>
      <c r="BC1014" s="39"/>
      <c r="BD1014" s="37"/>
      <c r="BG1014" s="4"/>
      <c r="BK1014" s="4"/>
      <c r="BO1014" s="39"/>
      <c r="BP1014" s="37"/>
      <c r="BQ1014" s="37"/>
      <c r="BR1014" s="37"/>
      <c r="BS1014" s="31"/>
    </row>
    <row r="1015" spans="8:71" s="2" customFormat="1" x14ac:dyDescent="0.2">
      <c r="H1015" s="5"/>
      <c r="U1015" s="37"/>
      <c r="V1015" s="37"/>
      <c r="Y1015" s="5"/>
      <c r="AC1015" s="5"/>
      <c r="AG1015" s="5"/>
      <c r="AK1015" s="5"/>
      <c r="AO1015" s="38"/>
      <c r="AP1015" s="5"/>
      <c r="AQ1015" s="5"/>
      <c r="AU1015" s="4"/>
      <c r="AY1015" s="4"/>
      <c r="BC1015" s="39"/>
      <c r="BD1015" s="37"/>
      <c r="BG1015" s="4"/>
      <c r="BK1015" s="4"/>
      <c r="BO1015" s="39"/>
      <c r="BP1015" s="37"/>
      <c r="BQ1015" s="37"/>
      <c r="BR1015" s="37"/>
      <c r="BS1015" s="31"/>
    </row>
    <row r="1016" spans="8:71" s="2" customFormat="1" x14ac:dyDescent="0.2">
      <c r="H1016" s="5"/>
      <c r="U1016" s="37"/>
      <c r="V1016" s="37"/>
      <c r="Y1016" s="5"/>
      <c r="AC1016" s="5"/>
      <c r="AG1016" s="5"/>
      <c r="AK1016" s="5"/>
      <c r="AO1016" s="38"/>
      <c r="AP1016" s="5"/>
      <c r="AQ1016" s="5"/>
      <c r="AU1016" s="4"/>
      <c r="AY1016" s="4"/>
      <c r="BC1016" s="39"/>
      <c r="BD1016" s="37"/>
      <c r="BG1016" s="4"/>
      <c r="BK1016" s="4"/>
      <c r="BO1016" s="39"/>
      <c r="BP1016" s="37"/>
      <c r="BQ1016" s="37"/>
      <c r="BR1016" s="37"/>
      <c r="BS1016" s="31"/>
    </row>
    <row r="1017" spans="8:71" s="2" customFormat="1" x14ac:dyDescent="0.2">
      <c r="H1017" s="5"/>
      <c r="U1017" s="37"/>
      <c r="V1017" s="37"/>
      <c r="Y1017" s="5"/>
      <c r="AC1017" s="5"/>
      <c r="AG1017" s="5"/>
      <c r="AK1017" s="5"/>
      <c r="AO1017" s="38"/>
      <c r="AP1017" s="5"/>
      <c r="AQ1017" s="5"/>
      <c r="AU1017" s="4"/>
      <c r="AY1017" s="4"/>
      <c r="BC1017" s="39"/>
      <c r="BD1017" s="37"/>
      <c r="BG1017" s="4"/>
      <c r="BK1017" s="4"/>
      <c r="BO1017" s="39"/>
      <c r="BP1017" s="37"/>
      <c r="BQ1017" s="37"/>
      <c r="BR1017" s="37"/>
      <c r="BS1017" s="31"/>
    </row>
    <row r="1018" spans="8:71" s="2" customFormat="1" x14ac:dyDescent="0.2">
      <c r="H1018" s="5"/>
      <c r="U1018" s="37"/>
      <c r="V1018" s="37"/>
      <c r="Y1018" s="5"/>
      <c r="AC1018" s="5"/>
      <c r="AG1018" s="5"/>
      <c r="AK1018" s="5"/>
      <c r="AO1018" s="38"/>
      <c r="AP1018" s="5"/>
      <c r="AQ1018" s="5"/>
      <c r="AU1018" s="4"/>
      <c r="AY1018" s="4"/>
      <c r="BC1018" s="39"/>
      <c r="BD1018" s="37"/>
      <c r="BG1018" s="4"/>
      <c r="BK1018" s="4"/>
      <c r="BO1018" s="39"/>
      <c r="BP1018" s="37"/>
      <c r="BQ1018" s="37"/>
      <c r="BR1018" s="37"/>
      <c r="BS1018" s="31"/>
    </row>
    <row r="1019" spans="8:71" s="2" customFormat="1" x14ac:dyDescent="0.2">
      <c r="H1019" s="5"/>
      <c r="U1019" s="37"/>
      <c r="V1019" s="37"/>
      <c r="Y1019" s="5"/>
      <c r="AC1019" s="5"/>
      <c r="AG1019" s="5"/>
      <c r="AK1019" s="5"/>
      <c r="AO1019" s="38"/>
      <c r="AP1019" s="5"/>
      <c r="AQ1019" s="5"/>
      <c r="AU1019" s="4"/>
      <c r="AY1019" s="4"/>
      <c r="BC1019" s="39"/>
      <c r="BD1019" s="37"/>
      <c r="BG1019" s="4"/>
      <c r="BK1019" s="4"/>
      <c r="BO1019" s="39"/>
      <c r="BP1019" s="37"/>
      <c r="BQ1019" s="37"/>
      <c r="BR1019" s="37"/>
      <c r="BS1019" s="31"/>
    </row>
    <row r="1020" spans="8:71" s="2" customFormat="1" x14ac:dyDescent="0.2">
      <c r="H1020" s="5"/>
      <c r="U1020" s="37"/>
      <c r="V1020" s="37"/>
      <c r="Y1020" s="5"/>
      <c r="AC1020" s="5"/>
      <c r="AG1020" s="5"/>
      <c r="AK1020" s="5"/>
      <c r="AO1020" s="38"/>
      <c r="AP1020" s="5"/>
      <c r="AQ1020" s="5"/>
      <c r="AU1020" s="4"/>
      <c r="AY1020" s="4"/>
      <c r="BC1020" s="39"/>
      <c r="BD1020" s="37"/>
      <c r="BG1020" s="4"/>
      <c r="BK1020" s="4"/>
      <c r="BO1020" s="39"/>
      <c r="BP1020" s="37"/>
      <c r="BQ1020" s="37"/>
      <c r="BR1020" s="37"/>
      <c r="BS1020" s="31"/>
    </row>
    <row r="1021" spans="8:71" s="2" customFormat="1" x14ac:dyDescent="0.2">
      <c r="H1021" s="5"/>
      <c r="U1021" s="37"/>
      <c r="V1021" s="37"/>
      <c r="Y1021" s="5"/>
      <c r="AC1021" s="5"/>
      <c r="AG1021" s="5"/>
      <c r="AK1021" s="5"/>
      <c r="AO1021" s="38"/>
      <c r="AP1021" s="5"/>
      <c r="AQ1021" s="5"/>
      <c r="AU1021" s="4"/>
      <c r="AY1021" s="4"/>
      <c r="BC1021" s="39"/>
      <c r="BD1021" s="37"/>
      <c r="BG1021" s="4"/>
      <c r="BK1021" s="4"/>
      <c r="BO1021" s="39"/>
      <c r="BP1021" s="37"/>
      <c r="BQ1021" s="37"/>
      <c r="BR1021" s="37"/>
      <c r="BS1021" s="31"/>
    </row>
    <row r="1022" spans="8:71" s="2" customFormat="1" x14ac:dyDescent="0.2">
      <c r="H1022" s="5"/>
      <c r="U1022" s="37"/>
      <c r="V1022" s="37"/>
      <c r="Y1022" s="5"/>
      <c r="AC1022" s="5"/>
      <c r="AG1022" s="5"/>
      <c r="AK1022" s="5"/>
      <c r="AO1022" s="38"/>
      <c r="AP1022" s="5"/>
      <c r="AQ1022" s="5"/>
      <c r="AU1022" s="4"/>
      <c r="AY1022" s="4"/>
      <c r="BC1022" s="39"/>
      <c r="BD1022" s="37"/>
      <c r="BG1022" s="4"/>
      <c r="BK1022" s="4"/>
      <c r="BO1022" s="39"/>
      <c r="BP1022" s="37"/>
      <c r="BQ1022" s="37"/>
      <c r="BR1022" s="37"/>
      <c r="BS1022" s="31"/>
    </row>
    <row r="1023" spans="8:71" s="2" customFormat="1" x14ac:dyDescent="0.2">
      <c r="H1023" s="5"/>
      <c r="U1023" s="37"/>
      <c r="V1023" s="37"/>
      <c r="Y1023" s="5"/>
      <c r="AC1023" s="5"/>
      <c r="AG1023" s="5"/>
      <c r="AK1023" s="5"/>
      <c r="AO1023" s="38"/>
      <c r="AP1023" s="5"/>
      <c r="AQ1023" s="5"/>
      <c r="AU1023" s="4"/>
      <c r="AY1023" s="4"/>
      <c r="BC1023" s="39"/>
      <c r="BD1023" s="37"/>
      <c r="BG1023" s="4"/>
      <c r="BK1023" s="4"/>
      <c r="BO1023" s="39"/>
      <c r="BP1023" s="37"/>
      <c r="BQ1023" s="37"/>
      <c r="BR1023" s="37"/>
      <c r="BS1023" s="31"/>
    </row>
    <row r="1024" spans="8:71" s="2" customFormat="1" x14ac:dyDescent="0.2">
      <c r="H1024" s="5"/>
      <c r="U1024" s="37"/>
      <c r="V1024" s="37"/>
      <c r="Y1024" s="5"/>
      <c r="AC1024" s="5"/>
      <c r="AG1024" s="5"/>
      <c r="AK1024" s="5"/>
      <c r="AO1024" s="38"/>
      <c r="AP1024" s="5"/>
      <c r="AQ1024" s="5"/>
      <c r="AU1024" s="4"/>
      <c r="AY1024" s="4"/>
      <c r="BC1024" s="39"/>
      <c r="BD1024" s="37"/>
      <c r="BG1024" s="4"/>
      <c r="BK1024" s="4"/>
      <c r="BO1024" s="39"/>
      <c r="BP1024" s="37"/>
      <c r="BQ1024" s="37"/>
      <c r="BR1024" s="37"/>
      <c r="BS1024" s="31"/>
    </row>
    <row r="1025" spans="8:71" s="2" customFormat="1" x14ac:dyDescent="0.2">
      <c r="H1025" s="5"/>
      <c r="U1025" s="37"/>
      <c r="V1025" s="37"/>
      <c r="Y1025" s="5"/>
      <c r="AC1025" s="5"/>
      <c r="AG1025" s="5"/>
      <c r="AK1025" s="5"/>
      <c r="AO1025" s="38"/>
      <c r="AP1025" s="5"/>
      <c r="AQ1025" s="5"/>
      <c r="AU1025" s="4"/>
      <c r="AY1025" s="4"/>
      <c r="BC1025" s="39"/>
      <c r="BD1025" s="37"/>
      <c r="BG1025" s="4"/>
      <c r="BK1025" s="4"/>
      <c r="BO1025" s="39"/>
      <c r="BP1025" s="37"/>
      <c r="BQ1025" s="37"/>
      <c r="BR1025" s="37"/>
      <c r="BS1025" s="31"/>
    </row>
    <row r="1026" spans="8:71" s="2" customFormat="1" x14ac:dyDescent="0.2">
      <c r="H1026" s="5"/>
      <c r="U1026" s="37"/>
      <c r="V1026" s="37"/>
      <c r="Y1026" s="5"/>
      <c r="AC1026" s="5"/>
      <c r="AG1026" s="5"/>
      <c r="AK1026" s="5"/>
      <c r="AO1026" s="38"/>
      <c r="AP1026" s="5"/>
      <c r="AQ1026" s="5"/>
      <c r="AU1026" s="4"/>
      <c r="AY1026" s="4"/>
      <c r="BC1026" s="39"/>
      <c r="BD1026" s="37"/>
      <c r="BG1026" s="4"/>
      <c r="BK1026" s="4"/>
      <c r="BO1026" s="39"/>
      <c r="BP1026" s="37"/>
      <c r="BQ1026" s="37"/>
      <c r="BR1026" s="37"/>
      <c r="BS1026" s="31"/>
    </row>
    <row r="1027" spans="8:71" s="2" customFormat="1" x14ac:dyDescent="0.2">
      <c r="H1027" s="5"/>
      <c r="U1027" s="37"/>
      <c r="V1027" s="37"/>
      <c r="Y1027" s="5"/>
      <c r="AC1027" s="5"/>
      <c r="AG1027" s="5"/>
      <c r="AK1027" s="5"/>
      <c r="AO1027" s="38"/>
      <c r="AP1027" s="5"/>
      <c r="AQ1027" s="5"/>
      <c r="AU1027" s="4"/>
      <c r="AY1027" s="4"/>
      <c r="BC1027" s="39"/>
      <c r="BD1027" s="37"/>
      <c r="BG1027" s="4"/>
      <c r="BK1027" s="4"/>
      <c r="BO1027" s="39"/>
      <c r="BP1027" s="37"/>
      <c r="BQ1027" s="37"/>
      <c r="BR1027" s="37"/>
      <c r="BS1027" s="31"/>
    </row>
    <row r="1028" spans="8:71" s="2" customFormat="1" x14ac:dyDescent="0.2">
      <c r="H1028" s="5"/>
      <c r="U1028" s="37"/>
      <c r="V1028" s="37"/>
      <c r="Y1028" s="5"/>
      <c r="AC1028" s="5"/>
      <c r="AG1028" s="5"/>
      <c r="AK1028" s="5"/>
      <c r="AO1028" s="38"/>
      <c r="AP1028" s="5"/>
      <c r="AQ1028" s="5"/>
      <c r="AU1028" s="4"/>
      <c r="AY1028" s="4"/>
      <c r="BC1028" s="39"/>
      <c r="BD1028" s="37"/>
      <c r="BG1028" s="4"/>
      <c r="BK1028" s="4"/>
      <c r="BO1028" s="39"/>
      <c r="BP1028" s="37"/>
      <c r="BQ1028" s="37"/>
      <c r="BR1028" s="37"/>
      <c r="BS1028" s="31"/>
    </row>
    <row r="1029" spans="8:71" s="2" customFormat="1" x14ac:dyDescent="0.2">
      <c r="H1029" s="5"/>
      <c r="U1029" s="37"/>
      <c r="V1029" s="37"/>
      <c r="Y1029" s="5"/>
      <c r="AC1029" s="5"/>
      <c r="AG1029" s="5"/>
      <c r="AK1029" s="5"/>
      <c r="AO1029" s="38"/>
      <c r="AP1029" s="5"/>
      <c r="AQ1029" s="5"/>
      <c r="AU1029" s="4"/>
      <c r="AY1029" s="4"/>
      <c r="BC1029" s="39"/>
      <c r="BD1029" s="37"/>
      <c r="BG1029" s="4"/>
      <c r="BK1029" s="4"/>
      <c r="BO1029" s="39"/>
      <c r="BP1029" s="37"/>
      <c r="BQ1029" s="37"/>
      <c r="BR1029" s="37"/>
      <c r="BS1029" s="31"/>
    </row>
    <row r="1030" spans="8:71" s="2" customFormat="1" x14ac:dyDescent="0.2">
      <c r="H1030" s="5"/>
      <c r="U1030" s="37"/>
      <c r="V1030" s="37"/>
      <c r="Y1030" s="5"/>
      <c r="AC1030" s="5"/>
      <c r="AG1030" s="5"/>
      <c r="AK1030" s="5"/>
      <c r="AO1030" s="38"/>
      <c r="AP1030" s="5"/>
      <c r="AQ1030" s="5"/>
      <c r="AU1030" s="4"/>
      <c r="AY1030" s="4"/>
      <c r="BC1030" s="39"/>
      <c r="BD1030" s="37"/>
      <c r="BG1030" s="4"/>
      <c r="BK1030" s="4"/>
      <c r="BO1030" s="39"/>
      <c r="BP1030" s="37"/>
      <c r="BQ1030" s="37"/>
      <c r="BR1030" s="37"/>
      <c r="BS1030" s="31"/>
    </row>
    <row r="1031" spans="8:71" s="2" customFormat="1" x14ac:dyDescent="0.2">
      <c r="H1031" s="5"/>
      <c r="U1031" s="37"/>
      <c r="V1031" s="37"/>
      <c r="Y1031" s="5"/>
      <c r="AC1031" s="5"/>
      <c r="AG1031" s="5"/>
      <c r="AK1031" s="5"/>
      <c r="AO1031" s="38"/>
      <c r="AP1031" s="5"/>
      <c r="AQ1031" s="5"/>
      <c r="AU1031" s="4"/>
      <c r="AY1031" s="4"/>
      <c r="BC1031" s="39"/>
      <c r="BD1031" s="37"/>
      <c r="BG1031" s="4"/>
      <c r="BK1031" s="4"/>
      <c r="BO1031" s="39"/>
      <c r="BP1031" s="37"/>
      <c r="BQ1031" s="37"/>
      <c r="BR1031" s="37"/>
      <c r="BS1031" s="31"/>
    </row>
    <row r="1032" spans="8:71" s="2" customFormat="1" x14ac:dyDescent="0.2">
      <c r="H1032" s="5"/>
      <c r="U1032" s="37"/>
      <c r="V1032" s="37"/>
      <c r="Y1032" s="5"/>
      <c r="AC1032" s="5"/>
      <c r="AG1032" s="5"/>
      <c r="AK1032" s="5"/>
      <c r="AO1032" s="38"/>
      <c r="AP1032" s="5"/>
      <c r="AQ1032" s="5"/>
      <c r="AU1032" s="4"/>
      <c r="AY1032" s="4"/>
      <c r="BC1032" s="39"/>
      <c r="BD1032" s="37"/>
      <c r="BG1032" s="4"/>
      <c r="BK1032" s="4"/>
      <c r="BO1032" s="39"/>
      <c r="BP1032" s="37"/>
      <c r="BQ1032" s="37"/>
      <c r="BR1032" s="37"/>
      <c r="BS1032" s="31"/>
    </row>
    <row r="1033" spans="8:71" s="2" customFormat="1" x14ac:dyDescent="0.2">
      <c r="H1033" s="5"/>
      <c r="U1033" s="37"/>
      <c r="V1033" s="37"/>
      <c r="Y1033" s="5"/>
      <c r="AC1033" s="5"/>
      <c r="AG1033" s="5"/>
      <c r="AK1033" s="5"/>
      <c r="AO1033" s="38"/>
      <c r="AP1033" s="5"/>
      <c r="AQ1033" s="5"/>
      <c r="AU1033" s="4"/>
      <c r="AY1033" s="4"/>
      <c r="BC1033" s="39"/>
      <c r="BD1033" s="37"/>
      <c r="BG1033" s="4"/>
      <c r="BK1033" s="4"/>
      <c r="BO1033" s="39"/>
      <c r="BP1033" s="37"/>
      <c r="BQ1033" s="37"/>
      <c r="BR1033" s="37"/>
      <c r="BS1033" s="31"/>
    </row>
    <row r="1034" spans="8:71" s="2" customFormat="1" x14ac:dyDescent="0.2">
      <c r="H1034" s="5"/>
      <c r="U1034" s="37"/>
      <c r="V1034" s="37"/>
      <c r="Y1034" s="5"/>
      <c r="AC1034" s="5"/>
      <c r="AG1034" s="5"/>
      <c r="AK1034" s="5"/>
      <c r="AO1034" s="38"/>
      <c r="AP1034" s="5"/>
      <c r="AQ1034" s="5"/>
      <c r="AU1034" s="4"/>
      <c r="AY1034" s="4"/>
      <c r="BC1034" s="39"/>
      <c r="BD1034" s="37"/>
      <c r="BG1034" s="4"/>
      <c r="BK1034" s="4"/>
      <c r="BO1034" s="39"/>
      <c r="BP1034" s="37"/>
      <c r="BQ1034" s="37"/>
      <c r="BR1034" s="37"/>
      <c r="BS1034" s="31"/>
    </row>
    <row r="1035" spans="8:71" s="2" customFormat="1" x14ac:dyDescent="0.2">
      <c r="H1035" s="5"/>
      <c r="U1035" s="37"/>
      <c r="V1035" s="37"/>
      <c r="Y1035" s="5"/>
      <c r="AC1035" s="5"/>
      <c r="AG1035" s="5"/>
      <c r="AK1035" s="5"/>
      <c r="AO1035" s="38"/>
      <c r="AP1035" s="5"/>
      <c r="AQ1035" s="5"/>
      <c r="AU1035" s="4"/>
      <c r="AY1035" s="4"/>
      <c r="BC1035" s="39"/>
      <c r="BD1035" s="37"/>
      <c r="BG1035" s="4"/>
      <c r="BK1035" s="4"/>
      <c r="BO1035" s="39"/>
      <c r="BP1035" s="37"/>
      <c r="BQ1035" s="37"/>
      <c r="BR1035" s="37"/>
      <c r="BS1035" s="31"/>
    </row>
    <row r="1036" spans="8:71" s="2" customFormat="1" x14ac:dyDescent="0.2">
      <c r="H1036" s="5"/>
      <c r="U1036" s="37"/>
      <c r="V1036" s="37"/>
      <c r="Y1036" s="5"/>
      <c r="AC1036" s="5"/>
      <c r="AG1036" s="5"/>
      <c r="AK1036" s="5"/>
      <c r="AO1036" s="38"/>
      <c r="AP1036" s="5"/>
      <c r="AQ1036" s="5"/>
      <c r="AU1036" s="4"/>
      <c r="AY1036" s="4"/>
      <c r="BC1036" s="39"/>
      <c r="BD1036" s="37"/>
      <c r="BG1036" s="4"/>
      <c r="BK1036" s="4"/>
      <c r="BO1036" s="39"/>
      <c r="BP1036" s="37"/>
      <c r="BQ1036" s="37"/>
      <c r="BR1036" s="37"/>
      <c r="BS1036" s="31"/>
    </row>
    <row r="1037" spans="8:71" s="2" customFormat="1" x14ac:dyDescent="0.2">
      <c r="H1037" s="5"/>
      <c r="U1037" s="37"/>
      <c r="V1037" s="37"/>
      <c r="Y1037" s="5"/>
      <c r="AC1037" s="5"/>
      <c r="AG1037" s="5"/>
      <c r="AK1037" s="5"/>
      <c r="AO1037" s="38"/>
      <c r="AP1037" s="5"/>
      <c r="AQ1037" s="5"/>
      <c r="AU1037" s="4"/>
      <c r="AY1037" s="4"/>
      <c r="BC1037" s="39"/>
      <c r="BD1037" s="37"/>
      <c r="BG1037" s="4"/>
      <c r="BK1037" s="4"/>
      <c r="BO1037" s="39"/>
      <c r="BP1037" s="37"/>
      <c r="BQ1037" s="37"/>
      <c r="BR1037" s="37"/>
      <c r="BS1037" s="31"/>
    </row>
    <row r="1038" spans="8:71" s="2" customFormat="1" x14ac:dyDescent="0.2">
      <c r="H1038" s="5"/>
      <c r="U1038" s="37"/>
      <c r="V1038" s="37"/>
      <c r="Y1038" s="5"/>
      <c r="AC1038" s="5"/>
      <c r="AG1038" s="5"/>
      <c r="AK1038" s="5"/>
      <c r="AO1038" s="38"/>
      <c r="AP1038" s="5"/>
      <c r="AQ1038" s="5"/>
      <c r="AU1038" s="4"/>
      <c r="AY1038" s="4"/>
      <c r="BC1038" s="39"/>
      <c r="BD1038" s="37"/>
      <c r="BG1038" s="4"/>
      <c r="BK1038" s="4"/>
      <c r="BO1038" s="39"/>
      <c r="BP1038" s="37"/>
      <c r="BQ1038" s="37"/>
      <c r="BR1038" s="37"/>
      <c r="BS1038" s="31"/>
    </row>
    <row r="1039" spans="8:71" s="2" customFormat="1" x14ac:dyDescent="0.2">
      <c r="H1039" s="5"/>
      <c r="U1039" s="37"/>
      <c r="V1039" s="37"/>
      <c r="Y1039" s="5"/>
      <c r="AC1039" s="5"/>
      <c r="AG1039" s="5"/>
      <c r="AK1039" s="5"/>
      <c r="AO1039" s="38"/>
      <c r="AP1039" s="5"/>
      <c r="AQ1039" s="5"/>
      <c r="AU1039" s="4"/>
      <c r="AY1039" s="4"/>
      <c r="BC1039" s="39"/>
      <c r="BD1039" s="37"/>
      <c r="BG1039" s="4"/>
      <c r="BK1039" s="4"/>
      <c r="BO1039" s="39"/>
      <c r="BP1039" s="37"/>
      <c r="BQ1039" s="37"/>
      <c r="BR1039" s="37"/>
      <c r="BS1039" s="31"/>
    </row>
    <row r="1040" spans="8:71" s="2" customFormat="1" x14ac:dyDescent="0.2">
      <c r="H1040" s="5"/>
      <c r="U1040" s="37"/>
      <c r="V1040" s="37"/>
      <c r="Y1040" s="5"/>
      <c r="AC1040" s="5"/>
      <c r="AG1040" s="5"/>
      <c r="AK1040" s="5"/>
      <c r="AO1040" s="38"/>
      <c r="AP1040" s="5"/>
      <c r="AQ1040" s="5"/>
      <c r="AU1040" s="4"/>
      <c r="AY1040" s="4"/>
      <c r="BC1040" s="39"/>
      <c r="BD1040" s="37"/>
      <c r="BG1040" s="4"/>
      <c r="BK1040" s="4"/>
      <c r="BO1040" s="39"/>
      <c r="BP1040" s="37"/>
      <c r="BQ1040" s="37"/>
      <c r="BR1040" s="37"/>
      <c r="BS1040" s="31"/>
    </row>
    <row r="1041" spans="8:71" s="2" customFormat="1" x14ac:dyDescent="0.2">
      <c r="H1041" s="5"/>
      <c r="U1041" s="37"/>
      <c r="V1041" s="37"/>
      <c r="Y1041" s="5"/>
      <c r="AC1041" s="5"/>
      <c r="AG1041" s="5"/>
      <c r="AK1041" s="5"/>
      <c r="AO1041" s="38"/>
      <c r="AP1041" s="5"/>
      <c r="AQ1041" s="5"/>
      <c r="AU1041" s="4"/>
      <c r="AY1041" s="4"/>
      <c r="BC1041" s="39"/>
      <c r="BD1041" s="37"/>
      <c r="BG1041" s="4"/>
      <c r="BK1041" s="4"/>
      <c r="BO1041" s="39"/>
      <c r="BP1041" s="37"/>
      <c r="BQ1041" s="37"/>
      <c r="BR1041" s="37"/>
      <c r="BS1041" s="31"/>
    </row>
    <row r="1042" spans="8:71" s="2" customFormat="1" x14ac:dyDescent="0.2">
      <c r="H1042" s="5"/>
      <c r="U1042" s="37"/>
      <c r="V1042" s="37"/>
      <c r="Y1042" s="5"/>
      <c r="AC1042" s="5"/>
      <c r="AG1042" s="5"/>
      <c r="AK1042" s="5"/>
      <c r="AO1042" s="38"/>
      <c r="AP1042" s="5"/>
      <c r="AQ1042" s="5"/>
      <c r="AU1042" s="4"/>
      <c r="AY1042" s="4"/>
      <c r="BC1042" s="39"/>
      <c r="BD1042" s="37"/>
      <c r="BG1042" s="4"/>
      <c r="BK1042" s="4"/>
      <c r="BO1042" s="39"/>
      <c r="BP1042" s="37"/>
      <c r="BQ1042" s="37"/>
      <c r="BR1042" s="37"/>
      <c r="BS1042" s="31"/>
    </row>
    <row r="1043" spans="8:71" s="2" customFormat="1" x14ac:dyDescent="0.2">
      <c r="H1043" s="5"/>
      <c r="U1043" s="37"/>
      <c r="V1043" s="37"/>
      <c r="Y1043" s="5"/>
      <c r="AC1043" s="5"/>
      <c r="AG1043" s="5"/>
      <c r="AK1043" s="5"/>
      <c r="AO1043" s="38"/>
      <c r="AP1043" s="5"/>
      <c r="AQ1043" s="5"/>
      <c r="AU1043" s="4"/>
      <c r="AY1043" s="4"/>
      <c r="BC1043" s="39"/>
      <c r="BD1043" s="37"/>
      <c r="BG1043" s="4"/>
      <c r="BK1043" s="4"/>
      <c r="BO1043" s="39"/>
      <c r="BP1043" s="37"/>
      <c r="BQ1043" s="37"/>
      <c r="BR1043" s="37"/>
      <c r="BS1043" s="31"/>
    </row>
    <row r="1044" spans="8:71" s="2" customFormat="1" x14ac:dyDescent="0.2">
      <c r="H1044" s="5"/>
      <c r="U1044" s="37"/>
      <c r="V1044" s="37"/>
      <c r="Y1044" s="5"/>
      <c r="AC1044" s="5"/>
      <c r="AG1044" s="5"/>
      <c r="AK1044" s="5"/>
      <c r="AO1044" s="38"/>
      <c r="AP1044" s="5"/>
      <c r="AQ1044" s="5"/>
      <c r="AU1044" s="4"/>
      <c r="AY1044" s="4"/>
      <c r="BC1044" s="39"/>
      <c r="BD1044" s="37"/>
      <c r="BG1044" s="4"/>
      <c r="BK1044" s="4"/>
      <c r="BO1044" s="39"/>
      <c r="BP1044" s="37"/>
      <c r="BQ1044" s="37"/>
      <c r="BR1044" s="37"/>
      <c r="BS1044" s="31"/>
    </row>
    <row r="1045" spans="8:71" s="2" customFormat="1" x14ac:dyDescent="0.2">
      <c r="H1045" s="5"/>
      <c r="U1045" s="37"/>
      <c r="V1045" s="37"/>
      <c r="Y1045" s="5"/>
      <c r="AC1045" s="5"/>
      <c r="AG1045" s="5"/>
      <c r="AK1045" s="5"/>
      <c r="AO1045" s="38"/>
      <c r="AP1045" s="5"/>
      <c r="AQ1045" s="5"/>
      <c r="AU1045" s="4"/>
      <c r="AY1045" s="4"/>
      <c r="BC1045" s="39"/>
      <c r="BD1045" s="37"/>
      <c r="BG1045" s="4"/>
      <c r="BK1045" s="4"/>
      <c r="BO1045" s="39"/>
      <c r="BP1045" s="37"/>
      <c r="BQ1045" s="37"/>
      <c r="BR1045" s="37"/>
      <c r="BS1045" s="31"/>
    </row>
    <row r="1046" spans="8:71" s="2" customFormat="1" x14ac:dyDescent="0.2">
      <c r="H1046" s="5"/>
      <c r="U1046" s="37"/>
      <c r="V1046" s="37"/>
      <c r="Y1046" s="5"/>
      <c r="AC1046" s="5"/>
      <c r="AG1046" s="5"/>
      <c r="AK1046" s="5"/>
      <c r="AO1046" s="38"/>
      <c r="AP1046" s="5"/>
      <c r="AQ1046" s="5"/>
      <c r="AU1046" s="4"/>
      <c r="AY1046" s="4"/>
      <c r="BC1046" s="39"/>
      <c r="BD1046" s="37"/>
      <c r="BG1046" s="4"/>
      <c r="BK1046" s="4"/>
      <c r="BO1046" s="39"/>
      <c r="BP1046" s="37"/>
      <c r="BQ1046" s="37"/>
      <c r="BR1046" s="37"/>
      <c r="BS1046" s="31"/>
    </row>
    <row r="1047" spans="8:71" s="2" customFormat="1" x14ac:dyDescent="0.2">
      <c r="H1047" s="5"/>
      <c r="U1047" s="37"/>
      <c r="V1047" s="37"/>
      <c r="Y1047" s="5"/>
      <c r="AC1047" s="5"/>
      <c r="AG1047" s="5"/>
      <c r="AK1047" s="5"/>
      <c r="AO1047" s="38"/>
      <c r="AP1047" s="5"/>
      <c r="AQ1047" s="5"/>
      <c r="AU1047" s="4"/>
      <c r="AY1047" s="4"/>
      <c r="BC1047" s="39"/>
      <c r="BD1047" s="37"/>
      <c r="BG1047" s="4"/>
      <c r="BK1047" s="4"/>
      <c r="BO1047" s="39"/>
      <c r="BP1047" s="37"/>
      <c r="BQ1047" s="37"/>
      <c r="BR1047" s="37"/>
      <c r="BS1047" s="31"/>
    </row>
    <row r="1048" spans="8:71" s="2" customFormat="1" x14ac:dyDescent="0.2">
      <c r="H1048" s="5"/>
      <c r="U1048" s="37"/>
      <c r="V1048" s="37"/>
      <c r="Y1048" s="5"/>
      <c r="AC1048" s="5"/>
      <c r="AG1048" s="5"/>
      <c r="AK1048" s="5"/>
      <c r="AO1048" s="38"/>
      <c r="AP1048" s="5"/>
      <c r="AQ1048" s="5"/>
      <c r="AU1048" s="4"/>
      <c r="AY1048" s="4"/>
      <c r="BC1048" s="39"/>
      <c r="BD1048" s="37"/>
      <c r="BG1048" s="4"/>
      <c r="BK1048" s="4"/>
      <c r="BO1048" s="39"/>
      <c r="BP1048" s="37"/>
      <c r="BQ1048" s="37"/>
      <c r="BR1048" s="37"/>
      <c r="BS1048" s="31"/>
    </row>
    <row r="1049" spans="8:71" s="2" customFormat="1" x14ac:dyDescent="0.2">
      <c r="H1049" s="5"/>
      <c r="U1049" s="37"/>
      <c r="V1049" s="37"/>
      <c r="Y1049" s="5"/>
      <c r="AC1049" s="5"/>
      <c r="AG1049" s="5"/>
      <c r="AK1049" s="5"/>
      <c r="AO1049" s="38"/>
      <c r="AP1049" s="5"/>
      <c r="AQ1049" s="5"/>
      <c r="AU1049" s="4"/>
      <c r="AY1049" s="4"/>
      <c r="BC1049" s="39"/>
      <c r="BD1049" s="37"/>
      <c r="BG1049" s="4"/>
      <c r="BK1049" s="4"/>
      <c r="BO1049" s="39"/>
      <c r="BP1049" s="37"/>
      <c r="BQ1049" s="37"/>
      <c r="BR1049" s="37"/>
      <c r="BS1049" s="31"/>
    </row>
    <row r="1050" spans="8:71" s="2" customFormat="1" x14ac:dyDescent="0.2">
      <c r="H1050" s="5"/>
      <c r="U1050" s="37"/>
      <c r="V1050" s="37"/>
      <c r="Y1050" s="5"/>
      <c r="AC1050" s="5"/>
      <c r="AG1050" s="5"/>
      <c r="AK1050" s="5"/>
      <c r="AO1050" s="38"/>
      <c r="AP1050" s="5"/>
      <c r="AQ1050" s="5"/>
      <c r="AU1050" s="4"/>
      <c r="AY1050" s="4"/>
      <c r="BC1050" s="39"/>
      <c r="BD1050" s="37"/>
      <c r="BG1050" s="4"/>
      <c r="BK1050" s="4"/>
      <c r="BO1050" s="39"/>
      <c r="BP1050" s="37"/>
      <c r="BQ1050" s="37"/>
      <c r="BR1050" s="37"/>
      <c r="BS1050" s="31"/>
    </row>
    <row r="1051" spans="8:71" s="2" customFormat="1" x14ac:dyDescent="0.2">
      <c r="H1051" s="5"/>
      <c r="U1051" s="37"/>
      <c r="V1051" s="37"/>
      <c r="Y1051" s="5"/>
      <c r="AC1051" s="5"/>
      <c r="AG1051" s="5"/>
      <c r="AK1051" s="5"/>
      <c r="AO1051" s="38"/>
      <c r="AP1051" s="5"/>
      <c r="AQ1051" s="5"/>
      <c r="AU1051" s="4"/>
      <c r="AY1051" s="4"/>
      <c r="BC1051" s="39"/>
      <c r="BD1051" s="37"/>
      <c r="BG1051" s="4"/>
      <c r="BK1051" s="4"/>
      <c r="BO1051" s="39"/>
      <c r="BP1051" s="37"/>
      <c r="BQ1051" s="37"/>
      <c r="BR1051" s="37"/>
      <c r="BS1051" s="31"/>
    </row>
    <row r="1052" spans="8:71" s="2" customFormat="1" x14ac:dyDescent="0.2">
      <c r="H1052" s="5"/>
      <c r="U1052" s="37"/>
      <c r="V1052" s="37"/>
      <c r="Y1052" s="5"/>
      <c r="AC1052" s="5"/>
      <c r="AG1052" s="5"/>
      <c r="AK1052" s="5"/>
      <c r="AO1052" s="38"/>
      <c r="AP1052" s="5"/>
      <c r="AQ1052" s="5"/>
      <c r="AU1052" s="4"/>
      <c r="AY1052" s="4"/>
      <c r="BC1052" s="39"/>
      <c r="BD1052" s="37"/>
      <c r="BG1052" s="4"/>
      <c r="BK1052" s="4"/>
      <c r="BO1052" s="39"/>
      <c r="BP1052" s="37"/>
      <c r="BQ1052" s="37"/>
      <c r="BR1052" s="37"/>
      <c r="BS1052" s="31"/>
    </row>
    <row r="1053" spans="8:71" s="2" customFormat="1" x14ac:dyDescent="0.2">
      <c r="H1053" s="5"/>
      <c r="U1053" s="37"/>
      <c r="V1053" s="37"/>
      <c r="Y1053" s="5"/>
      <c r="AC1053" s="5"/>
      <c r="AG1053" s="5"/>
      <c r="AK1053" s="5"/>
      <c r="AO1053" s="38"/>
      <c r="AP1053" s="5"/>
      <c r="AQ1053" s="5"/>
      <c r="AU1053" s="4"/>
      <c r="AY1053" s="4"/>
      <c r="BC1053" s="39"/>
      <c r="BD1053" s="37"/>
      <c r="BG1053" s="4"/>
      <c r="BK1053" s="4"/>
      <c r="BO1053" s="39"/>
      <c r="BP1053" s="37"/>
      <c r="BQ1053" s="37"/>
      <c r="BR1053" s="37"/>
      <c r="BS1053" s="31"/>
    </row>
    <row r="1054" spans="8:71" s="2" customFormat="1" x14ac:dyDescent="0.2">
      <c r="H1054" s="5"/>
      <c r="U1054" s="37"/>
      <c r="V1054" s="37"/>
      <c r="Y1054" s="5"/>
      <c r="AC1054" s="5"/>
      <c r="AG1054" s="5"/>
      <c r="AK1054" s="5"/>
      <c r="AO1054" s="38"/>
      <c r="AP1054" s="5"/>
      <c r="AQ1054" s="5"/>
      <c r="AU1054" s="4"/>
      <c r="AY1054" s="4"/>
      <c r="BC1054" s="39"/>
      <c r="BD1054" s="37"/>
      <c r="BG1054" s="4"/>
      <c r="BK1054" s="4"/>
      <c r="BO1054" s="39"/>
      <c r="BP1054" s="37"/>
      <c r="BQ1054" s="37"/>
      <c r="BR1054" s="37"/>
      <c r="BS1054" s="31"/>
    </row>
    <row r="1055" spans="8:71" s="2" customFormat="1" x14ac:dyDescent="0.2">
      <c r="H1055" s="5"/>
      <c r="U1055" s="37"/>
      <c r="V1055" s="37"/>
      <c r="Y1055" s="5"/>
      <c r="AC1055" s="5"/>
      <c r="AG1055" s="5"/>
      <c r="AK1055" s="5"/>
      <c r="AO1055" s="38"/>
      <c r="AP1055" s="5"/>
      <c r="AQ1055" s="5"/>
      <c r="AU1055" s="4"/>
      <c r="AY1055" s="4"/>
      <c r="BC1055" s="39"/>
      <c r="BD1055" s="37"/>
      <c r="BG1055" s="4"/>
      <c r="BK1055" s="4"/>
      <c r="BO1055" s="39"/>
      <c r="BP1055" s="37"/>
      <c r="BQ1055" s="37"/>
      <c r="BR1055" s="37"/>
      <c r="BS1055" s="31"/>
    </row>
    <row r="1056" spans="8:71" s="2" customFormat="1" x14ac:dyDescent="0.2">
      <c r="H1056" s="5"/>
      <c r="U1056" s="37"/>
      <c r="V1056" s="37"/>
      <c r="Y1056" s="5"/>
      <c r="AC1056" s="5"/>
      <c r="AG1056" s="5"/>
      <c r="AK1056" s="5"/>
      <c r="AO1056" s="38"/>
      <c r="AP1056" s="5"/>
      <c r="AQ1056" s="5"/>
      <c r="AU1056" s="4"/>
      <c r="AY1056" s="4"/>
      <c r="BC1056" s="39"/>
      <c r="BD1056" s="37"/>
      <c r="BG1056" s="4"/>
      <c r="BK1056" s="4"/>
      <c r="BO1056" s="39"/>
      <c r="BP1056" s="37"/>
      <c r="BQ1056" s="37"/>
      <c r="BR1056" s="37"/>
      <c r="BS1056" s="31"/>
    </row>
    <row r="1057" spans="8:71" s="2" customFormat="1" x14ac:dyDescent="0.2">
      <c r="H1057" s="5"/>
      <c r="U1057" s="37"/>
      <c r="V1057" s="37"/>
      <c r="Y1057" s="5"/>
      <c r="AC1057" s="5"/>
      <c r="AG1057" s="5"/>
      <c r="AK1057" s="5"/>
      <c r="AO1057" s="38"/>
      <c r="AP1057" s="5"/>
      <c r="AQ1057" s="5"/>
      <c r="AU1057" s="4"/>
      <c r="AY1057" s="4"/>
      <c r="BC1057" s="39"/>
      <c r="BD1057" s="37"/>
      <c r="BG1057" s="4"/>
      <c r="BK1057" s="4"/>
      <c r="BO1057" s="39"/>
      <c r="BP1057" s="37"/>
      <c r="BQ1057" s="37"/>
      <c r="BR1057" s="37"/>
      <c r="BS1057" s="31"/>
    </row>
    <row r="1058" spans="8:71" s="2" customFormat="1" x14ac:dyDescent="0.2">
      <c r="H1058" s="5"/>
      <c r="U1058" s="37"/>
      <c r="V1058" s="37"/>
      <c r="Y1058" s="5"/>
      <c r="AC1058" s="5"/>
      <c r="AG1058" s="5"/>
      <c r="AK1058" s="5"/>
      <c r="AO1058" s="38"/>
      <c r="AP1058" s="5"/>
      <c r="AQ1058" s="5"/>
      <c r="AU1058" s="4"/>
      <c r="AY1058" s="4"/>
      <c r="BC1058" s="39"/>
      <c r="BD1058" s="37"/>
      <c r="BG1058" s="4"/>
      <c r="BK1058" s="4"/>
      <c r="BO1058" s="39"/>
      <c r="BP1058" s="37"/>
      <c r="BQ1058" s="37"/>
      <c r="BR1058" s="37"/>
      <c r="BS1058" s="31"/>
    </row>
    <row r="1059" spans="8:71" s="2" customFormat="1" x14ac:dyDescent="0.2">
      <c r="H1059" s="5"/>
      <c r="U1059" s="37"/>
      <c r="V1059" s="37"/>
      <c r="Y1059" s="5"/>
      <c r="AC1059" s="5"/>
      <c r="AG1059" s="5"/>
      <c r="AK1059" s="5"/>
      <c r="AO1059" s="38"/>
      <c r="AP1059" s="5"/>
      <c r="AQ1059" s="5"/>
      <c r="AU1059" s="4"/>
      <c r="AY1059" s="4"/>
      <c r="BC1059" s="39"/>
      <c r="BD1059" s="37"/>
      <c r="BG1059" s="4"/>
      <c r="BK1059" s="4"/>
      <c r="BO1059" s="39"/>
      <c r="BP1059" s="37"/>
      <c r="BQ1059" s="37"/>
      <c r="BR1059" s="37"/>
      <c r="BS1059" s="31"/>
    </row>
    <row r="1060" spans="8:71" s="2" customFormat="1" x14ac:dyDescent="0.2">
      <c r="H1060" s="5"/>
      <c r="U1060" s="37"/>
      <c r="V1060" s="37"/>
      <c r="Y1060" s="5"/>
      <c r="AC1060" s="5"/>
      <c r="AG1060" s="5"/>
      <c r="AK1060" s="5"/>
      <c r="AO1060" s="38"/>
      <c r="AP1060" s="5"/>
      <c r="AQ1060" s="5"/>
      <c r="AU1060" s="4"/>
      <c r="AY1060" s="4"/>
      <c r="BC1060" s="39"/>
      <c r="BD1060" s="37"/>
      <c r="BG1060" s="4"/>
      <c r="BK1060" s="4"/>
      <c r="BO1060" s="39"/>
      <c r="BP1060" s="37"/>
      <c r="BQ1060" s="37"/>
      <c r="BR1060" s="37"/>
      <c r="BS1060" s="31"/>
    </row>
    <row r="1061" spans="8:71" s="2" customFormat="1" x14ac:dyDescent="0.2">
      <c r="H1061" s="5"/>
      <c r="U1061" s="37"/>
      <c r="V1061" s="37"/>
      <c r="Y1061" s="5"/>
      <c r="AC1061" s="5"/>
      <c r="AG1061" s="5"/>
      <c r="AK1061" s="5"/>
      <c r="AO1061" s="38"/>
      <c r="AP1061" s="5"/>
      <c r="AQ1061" s="5"/>
      <c r="AU1061" s="4"/>
      <c r="AY1061" s="4"/>
      <c r="BC1061" s="39"/>
      <c r="BD1061" s="37"/>
      <c r="BG1061" s="4"/>
      <c r="BK1061" s="4"/>
      <c r="BO1061" s="39"/>
      <c r="BP1061" s="37"/>
      <c r="BQ1061" s="37"/>
      <c r="BR1061" s="37"/>
      <c r="BS1061" s="31"/>
    </row>
    <row r="1062" spans="8:71" s="2" customFormat="1" x14ac:dyDescent="0.2">
      <c r="H1062" s="5"/>
      <c r="U1062" s="37"/>
      <c r="V1062" s="37"/>
      <c r="Y1062" s="5"/>
      <c r="AC1062" s="5"/>
      <c r="AG1062" s="5"/>
      <c r="AK1062" s="5"/>
      <c r="AO1062" s="38"/>
      <c r="AP1062" s="5"/>
      <c r="AQ1062" s="5"/>
      <c r="AU1062" s="4"/>
      <c r="AY1062" s="4"/>
      <c r="BC1062" s="39"/>
      <c r="BD1062" s="37"/>
      <c r="BG1062" s="4"/>
      <c r="BK1062" s="4"/>
      <c r="BO1062" s="39"/>
      <c r="BP1062" s="37"/>
      <c r="BQ1062" s="37"/>
      <c r="BR1062" s="37"/>
      <c r="BS1062" s="31"/>
    </row>
    <row r="1063" spans="8:71" s="2" customFormat="1" x14ac:dyDescent="0.2">
      <c r="H1063" s="5"/>
      <c r="U1063" s="37"/>
      <c r="V1063" s="37"/>
      <c r="Y1063" s="5"/>
      <c r="AC1063" s="5"/>
      <c r="AG1063" s="5"/>
      <c r="AK1063" s="5"/>
      <c r="AO1063" s="38"/>
      <c r="AP1063" s="5"/>
      <c r="AQ1063" s="5"/>
      <c r="AU1063" s="4"/>
      <c r="AY1063" s="4"/>
      <c r="BC1063" s="39"/>
      <c r="BD1063" s="37"/>
      <c r="BG1063" s="4"/>
      <c r="BK1063" s="4"/>
      <c r="BO1063" s="39"/>
      <c r="BP1063" s="37"/>
      <c r="BQ1063" s="37"/>
      <c r="BR1063" s="37"/>
      <c r="BS1063" s="31"/>
    </row>
    <row r="1064" spans="8:71" s="2" customFormat="1" x14ac:dyDescent="0.2">
      <c r="H1064" s="5"/>
      <c r="U1064" s="37"/>
      <c r="V1064" s="37"/>
      <c r="Y1064" s="5"/>
      <c r="AC1064" s="5"/>
      <c r="AG1064" s="5"/>
      <c r="AK1064" s="5"/>
      <c r="AO1064" s="38"/>
      <c r="AP1064" s="5"/>
      <c r="AQ1064" s="5"/>
      <c r="AU1064" s="4"/>
      <c r="AY1064" s="4"/>
      <c r="BC1064" s="39"/>
      <c r="BD1064" s="37"/>
      <c r="BG1064" s="4"/>
      <c r="BK1064" s="4"/>
      <c r="BO1064" s="39"/>
      <c r="BP1064" s="37"/>
      <c r="BQ1064" s="37"/>
      <c r="BR1064" s="37"/>
      <c r="BS1064" s="31"/>
    </row>
    <row r="1065" spans="8:71" s="2" customFormat="1" x14ac:dyDescent="0.2">
      <c r="H1065" s="5"/>
      <c r="U1065" s="37"/>
      <c r="V1065" s="37"/>
      <c r="Y1065" s="5"/>
      <c r="AC1065" s="5"/>
      <c r="AG1065" s="5"/>
      <c r="AK1065" s="5"/>
      <c r="AO1065" s="38"/>
      <c r="AP1065" s="5"/>
      <c r="AQ1065" s="5"/>
      <c r="AU1065" s="4"/>
      <c r="AY1065" s="4"/>
      <c r="BC1065" s="39"/>
      <c r="BD1065" s="37"/>
      <c r="BG1065" s="4"/>
      <c r="BK1065" s="4"/>
      <c r="BO1065" s="39"/>
      <c r="BP1065" s="37"/>
      <c r="BQ1065" s="37"/>
      <c r="BR1065" s="37"/>
      <c r="BS1065" s="31"/>
    </row>
    <row r="1066" spans="8:71" s="2" customFormat="1" x14ac:dyDescent="0.2">
      <c r="H1066" s="5"/>
      <c r="U1066" s="37"/>
      <c r="V1066" s="37"/>
      <c r="Y1066" s="5"/>
      <c r="AC1066" s="5"/>
      <c r="AG1066" s="5"/>
      <c r="AK1066" s="5"/>
      <c r="AO1066" s="38"/>
      <c r="AP1066" s="5"/>
      <c r="AQ1066" s="5"/>
      <c r="AU1066" s="4"/>
      <c r="AY1066" s="4"/>
      <c r="BC1066" s="39"/>
      <c r="BD1066" s="37"/>
      <c r="BG1066" s="4"/>
      <c r="BK1066" s="4"/>
      <c r="BO1066" s="39"/>
      <c r="BP1066" s="37"/>
      <c r="BQ1066" s="37"/>
      <c r="BR1066" s="37"/>
      <c r="BS1066" s="31"/>
    </row>
    <row r="1067" spans="8:71" s="2" customFormat="1" x14ac:dyDescent="0.2">
      <c r="H1067" s="5"/>
      <c r="U1067" s="37"/>
      <c r="V1067" s="37"/>
      <c r="Y1067" s="5"/>
      <c r="AC1067" s="5"/>
      <c r="AG1067" s="5"/>
      <c r="AK1067" s="5"/>
      <c r="AO1067" s="38"/>
      <c r="AP1067" s="5"/>
      <c r="AQ1067" s="5"/>
      <c r="AU1067" s="4"/>
      <c r="AY1067" s="4"/>
      <c r="BC1067" s="39"/>
      <c r="BD1067" s="37"/>
      <c r="BG1067" s="4"/>
      <c r="BK1067" s="4"/>
      <c r="BO1067" s="39"/>
      <c r="BP1067" s="37"/>
      <c r="BQ1067" s="37"/>
      <c r="BR1067" s="37"/>
      <c r="BS1067" s="31"/>
    </row>
    <row r="1068" spans="8:71" s="2" customFormat="1" x14ac:dyDescent="0.2">
      <c r="H1068" s="5"/>
      <c r="U1068" s="37"/>
      <c r="V1068" s="37"/>
      <c r="Y1068" s="5"/>
      <c r="AC1068" s="5"/>
      <c r="AG1068" s="5"/>
      <c r="AK1068" s="5"/>
      <c r="AO1068" s="38"/>
      <c r="AP1068" s="5"/>
      <c r="AQ1068" s="5"/>
      <c r="AU1068" s="4"/>
      <c r="AY1068" s="4"/>
      <c r="BC1068" s="39"/>
      <c r="BD1068" s="37"/>
      <c r="BG1068" s="4"/>
      <c r="BK1068" s="4"/>
      <c r="BO1068" s="39"/>
      <c r="BP1068" s="37"/>
      <c r="BQ1068" s="37"/>
      <c r="BR1068" s="37"/>
      <c r="BS1068" s="31"/>
    </row>
    <row r="1069" spans="8:71" s="2" customFormat="1" x14ac:dyDescent="0.2">
      <c r="H1069" s="5"/>
      <c r="U1069" s="37"/>
      <c r="V1069" s="37"/>
      <c r="Y1069" s="5"/>
      <c r="AC1069" s="5"/>
      <c r="AG1069" s="5"/>
      <c r="AK1069" s="5"/>
      <c r="AO1069" s="38"/>
      <c r="AP1069" s="5"/>
      <c r="AQ1069" s="5"/>
      <c r="AU1069" s="4"/>
      <c r="AY1069" s="4"/>
      <c r="BC1069" s="39"/>
      <c r="BD1069" s="37"/>
      <c r="BG1069" s="4"/>
      <c r="BK1069" s="4"/>
      <c r="BO1069" s="39"/>
      <c r="BP1069" s="37"/>
      <c r="BQ1069" s="37"/>
      <c r="BR1069" s="37"/>
      <c r="BS1069" s="31"/>
    </row>
    <row r="1070" spans="8:71" s="2" customFormat="1" x14ac:dyDescent="0.2">
      <c r="H1070" s="5"/>
      <c r="U1070" s="37"/>
      <c r="V1070" s="37"/>
      <c r="Y1070" s="5"/>
      <c r="AC1070" s="5"/>
      <c r="AG1070" s="5"/>
      <c r="AK1070" s="5"/>
      <c r="AO1070" s="38"/>
      <c r="AP1070" s="5"/>
      <c r="AQ1070" s="5"/>
      <c r="AU1070" s="4"/>
      <c r="AY1070" s="4"/>
      <c r="BC1070" s="39"/>
      <c r="BD1070" s="37"/>
      <c r="BG1070" s="4"/>
      <c r="BK1070" s="4"/>
      <c r="BO1070" s="39"/>
      <c r="BP1070" s="37"/>
      <c r="BQ1070" s="37"/>
      <c r="BR1070" s="37"/>
      <c r="BS1070" s="31"/>
    </row>
    <row r="1071" spans="8:71" s="2" customFormat="1" x14ac:dyDescent="0.2">
      <c r="H1071" s="5"/>
      <c r="U1071" s="37"/>
      <c r="V1071" s="37"/>
      <c r="Y1071" s="5"/>
      <c r="AC1071" s="5"/>
      <c r="AG1071" s="5"/>
      <c r="AK1071" s="5"/>
      <c r="AO1071" s="38"/>
      <c r="AP1071" s="5"/>
      <c r="AQ1071" s="5"/>
      <c r="AU1071" s="4"/>
      <c r="AY1071" s="4"/>
      <c r="BC1071" s="39"/>
      <c r="BD1071" s="37"/>
      <c r="BG1071" s="4"/>
      <c r="BK1071" s="4"/>
      <c r="BO1071" s="39"/>
      <c r="BP1071" s="37"/>
      <c r="BQ1071" s="37"/>
      <c r="BR1071" s="37"/>
      <c r="BS1071" s="31"/>
    </row>
    <row r="1072" spans="8:71" s="2" customFormat="1" x14ac:dyDescent="0.2">
      <c r="H1072" s="5"/>
      <c r="U1072" s="37"/>
      <c r="V1072" s="37"/>
      <c r="Y1072" s="5"/>
      <c r="AC1072" s="5"/>
      <c r="AG1072" s="5"/>
      <c r="AK1072" s="5"/>
      <c r="AO1072" s="38"/>
      <c r="AP1072" s="5"/>
      <c r="AQ1072" s="5"/>
      <c r="AU1072" s="4"/>
      <c r="AY1072" s="4"/>
      <c r="BC1072" s="39"/>
      <c r="BD1072" s="37"/>
      <c r="BG1072" s="4"/>
      <c r="BK1072" s="4"/>
      <c r="BO1072" s="39"/>
      <c r="BP1072" s="37"/>
      <c r="BQ1072" s="37"/>
      <c r="BR1072" s="37"/>
      <c r="BS1072" s="31"/>
    </row>
    <row r="1073" spans="8:71" s="2" customFormat="1" x14ac:dyDescent="0.2">
      <c r="H1073" s="5"/>
      <c r="U1073" s="37"/>
      <c r="V1073" s="37"/>
      <c r="Y1073" s="5"/>
      <c r="AC1073" s="5"/>
      <c r="AG1073" s="5"/>
      <c r="AK1073" s="5"/>
      <c r="AO1073" s="38"/>
      <c r="AP1073" s="5"/>
      <c r="AQ1073" s="5"/>
      <c r="AU1073" s="4"/>
      <c r="AY1073" s="4"/>
      <c r="BC1073" s="39"/>
      <c r="BD1073" s="37"/>
      <c r="BG1073" s="4"/>
      <c r="BK1073" s="4"/>
      <c r="BO1073" s="39"/>
      <c r="BP1073" s="37"/>
      <c r="BQ1073" s="37"/>
      <c r="BR1073" s="37"/>
      <c r="BS1073" s="31"/>
    </row>
    <row r="1074" spans="8:71" s="2" customFormat="1" x14ac:dyDescent="0.2">
      <c r="H1074" s="5"/>
      <c r="U1074" s="37"/>
      <c r="V1074" s="37"/>
      <c r="Y1074" s="5"/>
      <c r="AC1074" s="5"/>
      <c r="AG1074" s="5"/>
      <c r="AK1074" s="5"/>
      <c r="AO1074" s="38"/>
      <c r="AP1074" s="5"/>
      <c r="AQ1074" s="5"/>
      <c r="AU1074" s="4"/>
      <c r="AY1074" s="4"/>
      <c r="BC1074" s="39"/>
      <c r="BD1074" s="37"/>
      <c r="BG1074" s="4"/>
      <c r="BK1074" s="4"/>
      <c r="BO1074" s="39"/>
      <c r="BP1074" s="37"/>
      <c r="BQ1074" s="37"/>
      <c r="BR1074" s="37"/>
      <c r="BS1074" s="31"/>
    </row>
    <row r="1075" spans="8:71" s="2" customFormat="1" x14ac:dyDescent="0.2">
      <c r="H1075" s="5"/>
      <c r="U1075" s="37"/>
      <c r="V1075" s="37"/>
      <c r="Y1075" s="5"/>
      <c r="AC1075" s="5"/>
      <c r="AG1075" s="5"/>
      <c r="AK1075" s="5"/>
      <c r="AO1075" s="38"/>
      <c r="AP1075" s="5"/>
      <c r="AQ1075" s="5"/>
      <c r="AU1075" s="4"/>
      <c r="AY1075" s="4"/>
      <c r="BC1075" s="39"/>
      <c r="BD1075" s="37"/>
      <c r="BG1075" s="4"/>
      <c r="BK1075" s="4"/>
      <c r="BO1075" s="39"/>
      <c r="BP1075" s="37"/>
      <c r="BQ1075" s="37"/>
      <c r="BR1075" s="37"/>
      <c r="BS1075" s="31"/>
    </row>
    <row r="1076" spans="8:71" s="2" customFormat="1" x14ac:dyDescent="0.2">
      <c r="H1076" s="5"/>
      <c r="U1076" s="37"/>
      <c r="V1076" s="37"/>
      <c r="Y1076" s="5"/>
      <c r="AC1076" s="5"/>
      <c r="AG1076" s="5"/>
      <c r="AK1076" s="5"/>
      <c r="AO1076" s="38"/>
      <c r="AP1076" s="5"/>
      <c r="AQ1076" s="5"/>
      <c r="AU1076" s="4"/>
      <c r="AY1076" s="4"/>
      <c r="BC1076" s="39"/>
      <c r="BD1076" s="37"/>
      <c r="BG1076" s="4"/>
      <c r="BK1076" s="4"/>
      <c r="BO1076" s="39"/>
      <c r="BP1076" s="37"/>
      <c r="BQ1076" s="37"/>
      <c r="BR1076" s="37"/>
      <c r="BS1076" s="31"/>
    </row>
    <row r="1077" spans="8:71" s="2" customFormat="1" x14ac:dyDescent="0.2">
      <c r="H1077" s="5"/>
      <c r="U1077" s="37"/>
      <c r="V1077" s="37"/>
      <c r="Y1077" s="5"/>
      <c r="AC1077" s="5"/>
      <c r="AG1077" s="5"/>
      <c r="AK1077" s="5"/>
      <c r="AO1077" s="38"/>
      <c r="AP1077" s="5"/>
      <c r="AQ1077" s="5"/>
      <c r="AU1077" s="4"/>
      <c r="AY1077" s="4"/>
      <c r="BC1077" s="39"/>
      <c r="BD1077" s="37"/>
      <c r="BG1077" s="4"/>
      <c r="BK1077" s="4"/>
      <c r="BO1077" s="39"/>
      <c r="BP1077" s="37"/>
      <c r="BQ1077" s="37"/>
      <c r="BR1077" s="37"/>
      <c r="BS1077" s="31"/>
    </row>
    <row r="1078" spans="8:71" s="2" customFormat="1" x14ac:dyDescent="0.2">
      <c r="H1078" s="5"/>
      <c r="U1078" s="37"/>
      <c r="V1078" s="37"/>
      <c r="Y1078" s="5"/>
      <c r="AC1078" s="5"/>
      <c r="AG1078" s="5"/>
      <c r="AK1078" s="5"/>
      <c r="AO1078" s="38"/>
      <c r="AP1078" s="5"/>
      <c r="AQ1078" s="5"/>
      <c r="AU1078" s="4"/>
      <c r="AY1078" s="4"/>
      <c r="BC1078" s="39"/>
      <c r="BD1078" s="37"/>
      <c r="BG1078" s="4"/>
      <c r="BK1078" s="4"/>
      <c r="BO1078" s="39"/>
      <c r="BP1078" s="37"/>
      <c r="BQ1078" s="37"/>
      <c r="BR1078" s="37"/>
      <c r="BS1078" s="31"/>
    </row>
    <row r="1079" spans="8:71" s="2" customFormat="1" x14ac:dyDescent="0.2">
      <c r="H1079" s="5"/>
      <c r="U1079" s="37"/>
      <c r="V1079" s="37"/>
      <c r="Y1079" s="5"/>
      <c r="AC1079" s="5"/>
      <c r="AG1079" s="5"/>
      <c r="AK1079" s="5"/>
      <c r="AO1079" s="38"/>
      <c r="AP1079" s="5"/>
      <c r="AQ1079" s="5"/>
      <c r="AU1079" s="4"/>
      <c r="AY1079" s="4"/>
      <c r="BC1079" s="39"/>
      <c r="BD1079" s="37"/>
      <c r="BG1079" s="4"/>
      <c r="BK1079" s="4"/>
      <c r="BO1079" s="39"/>
      <c r="BP1079" s="37"/>
      <c r="BQ1079" s="37"/>
      <c r="BR1079" s="37"/>
      <c r="BS1079" s="31"/>
    </row>
    <row r="1080" spans="8:71" s="2" customFormat="1" x14ac:dyDescent="0.2">
      <c r="H1080" s="5"/>
      <c r="U1080" s="37"/>
      <c r="V1080" s="37"/>
      <c r="Y1080" s="5"/>
      <c r="AC1080" s="5"/>
      <c r="AG1080" s="5"/>
      <c r="AK1080" s="5"/>
      <c r="AO1080" s="38"/>
      <c r="AP1080" s="5"/>
      <c r="AQ1080" s="5"/>
      <c r="AU1080" s="4"/>
      <c r="AY1080" s="4"/>
      <c r="BC1080" s="39"/>
      <c r="BD1080" s="37"/>
      <c r="BG1080" s="4"/>
      <c r="BK1080" s="4"/>
      <c r="BO1080" s="39"/>
      <c r="BP1080" s="37"/>
      <c r="BQ1080" s="37"/>
      <c r="BR1080" s="37"/>
      <c r="BS1080" s="31"/>
    </row>
    <row r="1081" spans="8:71" s="2" customFormat="1" x14ac:dyDescent="0.2">
      <c r="H1081" s="5"/>
      <c r="U1081" s="37"/>
      <c r="V1081" s="37"/>
      <c r="Y1081" s="5"/>
      <c r="AC1081" s="5"/>
      <c r="AG1081" s="5"/>
      <c r="AK1081" s="5"/>
      <c r="AO1081" s="38"/>
      <c r="AP1081" s="5"/>
      <c r="AQ1081" s="5"/>
      <c r="AU1081" s="4"/>
      <c r="AY1081" s="4"/>
      <c r="BC1081" s="39"/>
      <c r="BD1081" s="37"/>
      <c r="BG1081" s="4"/>
      <c r="BK1081" s="4"/>
      <c r="BO1081" s="39"/>
      <c r="BP1081" s="37"/>
      <c r="BQ1081" s="37"/>
      <c r="BR1081" s="37"/>
      <c r="BS1081" s="31"/>
    </row>
    <row r="1082" spans="8:71" s="2" customFormat="1" x14ac:dyDescent="0.2">
      <c r="H1082" s="5"/>
      <c r="U1082" s="37"/>
      <c r="V1082" s="37"/>
      <c r="Y1082" s="5"/>
      <c r="AC1082" s="5"/>
      <c r="AG1082" s="5"/>
      <c r="AK1082" s="5"/>
      <c r="AO1082" s="38"/>
      <c r="AP1082" s="5"/>
      <c r="AQ1082" s="5"/>
      <c r="AU1082" s="4"/>
      <c r="AY1082" s="4"/>
      <c r="BC1082" s="39"/>
      <c r="BD1082" s="37"/>
      <c r="BG1082" s="4"/>
      <c r="BK1082" s="4"/>
      <c r="BO1082" s="39"/>
      <c r="BP1082" s="37"/>
      <c r="BQ1082" s="37"/>
      <c r="BR1082" s="37"/>
      <c r="BS1082" s="31"/>
    </row>
    <row r="1083" spans="8:71" s="2" customFormat="1" x14ac:dyDescent="0.2">
      <c r="H1083" s="5"/>
      <c r="U1083" s="37"/>
      <c r="V1083" s="37"/>
      <c r="Y1083" s="5"/>
      <c r="AC1083" s="5"/>
      <c r="AG1083" s="5"/>
      <c r="AK1083" s="5"/>
      <c r="AO1083" s="38"/>
      <c r="AP1083" s="5"/>
      <c r="AQ1083" s="5"/>
      <c r="AU1083" s="4"/>
      <c r="AY1083" s="4"/>
      <c r="BC1083" s="39"/>
      <c r="BD1083" s="37"/>
      <c r="BG1083" s="4"/>
      <c r="BK1083" s="4"/>
      <c r="BO1083" s="39"/>
      <c r="BP1083" s="37"/>
      <c r="BQ1083" s="37"/>
      <c r="BR1083" s="37"/>
      <c r="BS1083" s="31"/>
    </row>
    <row r="1084" spans="8:71" s="2" customFormat="1" x14ac:dyDescent="0.2">
      <c r="H1084" s="5"/>
      <c r="U1084" s="37"/>
      <c r="V1084" s="37"/>
      <c r="Y1084" s="5"/>
      <c r="AC1084" s="5"/>
      <c r="AG1084" s="5"/>
      <c r="AK1084" s="5"/>
      <c r="AO1084" s="38"/>
      <c r="AP1084" s="5"/>
      <c r="AQ1084" s="5"/>
      <c r="AU1084" s="4"/>
      <c r="AY1084" s="4"/>
      <c r="BC1084" s="39"/>
      <c r="BD1084" s="37"/>
      <c r="BG1084" s="4"/>
      <c r="BK1084" s="4"/>
      <c r="BO1084" s="39"/>
      <c r="BP1084" s="37"/>
      <c r="BQ1084" s="37"/>
      <c r="BR1084" s="37"/>
      <c r="BS1084" s="31"/>
    </row>
    <row r="1085" spans="8:71" s="2" customFormat="1" x14ac:dyDescent="0.2">
      <c r="H1085" s="5"/>
      <c r="U1085" s="37"/>
      <c r="V1085" s="37"/>
      <c r="Y1085" s="5"/>
      <c r="AC1085" s="5"/>
      <c r="AG1085" s="5"/>
      <c r="AK1085" s="5"/>
      <c r="AO1085" s="38"/>
      <c r="AP1085" s="5"/>
      <c r="AQ1085" s="5"/>
      <c r="AU1085" s="4"/>
      <c r="AY1085" s="4"/>
      <c r="BC1085" s="39"/>
      <c r="BD1085" s="37"/>
      <c r="BG1085" s="4"/>
      <c r="BK1085" s="4"/>
      <c r="BO1085" s="39"/>
      <c r="BP1085" s="37"/>
      <c r="BQ1085" s="37"/>
      <c r="BR1085" s="37"/>
      <c r="BS1085" s="31"/>
    </row>
    <row r="1086" spans="8:71" s="2" customFormat="1" x14ac:dyDescent="0.2">
      <c r="H1086" s="5"/>
      <c r="U1086" s="37"/>
      <c r="V1086" s="37"/>
      <c r="Y1086" s="5"/>
      <c r="AC1086" s="5"/>
      <c r="AG1086" s="5"/>
      <c r="AK1086" s="5"/>
      <c r="AO1086" s="38"/>
      <c r="AP1086" s="5"/>
      <c r="AQ1086" s="5"/>
      <c r="AU1086" s="4"/>
      <c r="AY1086" s="4"/>
      <c r="BC1086" s="39"/>
      <c r="BD1086" s="37"/>
      <c r="BG1086" s="4"/>
      <c r="BK1086" s="4"/>
      <c r="BO1086" s="39"/>
      <c r="BP1086" s="37"/>
      <c r="BQ1086" s="37"/>
      <c r="BR1086" s="37"/>
      <c r="BS1086" s="31"/>
    </row>
    <row r="1087" spans="8:71" s="2" customFormat="1" x14ac:dyDescent="0.2">
      <c r="H1087" s="5"/>
      <c r="U1087" s="37"/>
      <c r="V1087" s="37"/>
      <c r="Y1087" s="5"/>
      <c r="AC1087" s="5"/>
      <c r="AG1087" s="5"/>
      <c r="AK1087" s="5"/>
      <c r="AO1087" s="38"/>
      <c r="AP1087" s="5"/>
      <c r="AQ1087" s="5"/>
      <c r="AU1087" s="4"/>
      <c r="AY1087" s="4"/>
      <c r="BC1087" s="39"/>
      <c r="BD1087" s="37"/>
      <c r="BG1087" s="4"/>
      <c r="BK1087" s="4"/>
      <c r="BO1087" s="39"/>
      <c r="BP1087" s="37"/>
      <c r="BQ1087" s="37"/>
      <c r="BR1087" s="37"/>
      <c r="BS1087" s="31"/>
    </row>
    <row r="1088" spans="8:71" s="2" customFormat="1" x14ac:dyDescent="0.2">
      <c r="H1088" s="5"/>
      <c r="U1088" s="37"/>
      <c r="V1088" s="37"/>
      <c r="Y1088" s="5"/>
      <c r="AC1088" s="5"/>
      <c r="AG1088" s="5"/>
      <c r="AK1088" s="5"/>
      <c r="AO1088" s="38"/>
      <c r="AP1088" s="5"/>
      <c r="AQ1088" s="5"/>
      <c r="AU1088" s="4"/>
      <c r="AY1088" s="4"/>
      <c r="BC1088" s="39"/>
      <c r="BD1088" s="37"/>
      <c r="BG1088" s="4"/>
      <c r="BK1088" s="4"/>
      <c r="BO1088" s="39"/>
      <c r="BP1088" s="37"/>
      <c r="BQ1088" s="37"/>
      <c r="BR1088" s="37"/>
      <c r="BS1088" s="31"/>
    </row>
    <row r="1089" spans="8:71" s="2" customFormat="1" x14ac:dyDescent="0.2">
      <c r="H1089" s="5"/>
      <c r="U1089" s="37"/>
      <c r="V1089" s="37"/>
      <c r="Y1089" s="5"/>
      <c r="AC1089" s="5"/>
      <c r="AG1089" s="5"/>
      <c r="AK1089" s="5"/>
      <c r="AO1089" s="38"/>
      <c r="AP1089" s="5"/>
      <c r="AQ1089" s="5"/>
      <c r="AU1089" s="4"/>
      <c r="AY1089" s="4"/>
      <c r="BC1089" s="39"/>
      <c r="BD1089" s="37"/>
      <c r="BG1089" s="4"/>
      <c r="BK1089" s="4"/>
      <c r="BO1089" s="39"/>
      <c r="BP1089" s="37"/>
      <c r="BQ1089" s="37"/>
      <c r="BR1089" s="37"/>
      <c r="BS1089" s="31"/>
    </row>
    <row r="1090" spans="8:71" s="2" customFormat="1" x14ac:dyDescent="0.2">
      <c r="H1090" s="5"/>
      <c r="U1090" s="37"/>
      <c r="V1090" s="37"/>
      <c r="Y1090" s="5"/>
      <c r="AC1090" s="5"/>
      <c r="AG1090" s="5"/>
      <c r="AK1090" s="5"/>
      <c r="AO1090" s="38"/>
      <c r="AP1090" s="5"/>
      <c r="AQ1090" s="5"/>
      <c r="AU1090" s="4"/>
      <c r="AY1090" s="4"/>
      <c r="BC1090" s="39"/>
      <c r="BD1090" s="37"/>
      <c r="BG1090" s="4"/>
      <c r="BK1090" s="4"/>
      <c r="BO1090" s="39"/>
      <c r="BP1090" s="37"/>
      <c r="BQ1090" s="37"/>
      <c r="BR1090" s="37"/>
      <c r="BS1090" s="31"/>
    </row>
    <row r="1091" spans="8:71" s="2" customFormat="1" x14ac:dyDescent="0.2">
      <c r="H1091" s="5"/>
      <c r="U1091" s="37"/>
      <c r="V1091" s="37"/>
      <c r="Y1091" s="5"/>
      <c r="AC1091" s="5"/>
      <c r="AG1091" s="5"/>
      <c r="AK1091" s="5"/>
      <c r="AO1091" s="38"/>
      <c r="AP1091" s="5"/>
      <c r="AQ1091" s="5"/>
      <c r="AU1091" s="4"/>
      <c r="AY1091" s="4"/>
      <c r="BC1091" s="39"/>
      <c r="BD1091" s="37"/>
      <c r="BG1091" s="4"/>
      <c r="BK1091" s="4"/>
      <c r="BO1091" s="39"/>
      <c r="BP1091" s="37"/>
      <c r="BQ1091" s="37"/>
      <c r="BR1091" s="37"/>
      <c r="BS1091" s="31"/>
    </row>
    <row r="1092" spans="8:71" s="2" customFormat="1" x14ac:dyDescent="0.2">
      <c r="H1092" s="5"/>
      <c r="U1092" s="37"/>
      <c r="V1092" s="37"/>
      <c r="Y1092" s="5"/>
      <c r="AC1092" s="5"/>
      <c r="AG1092" s="5"/>
      <c r="AK1092" s="5"/>
      <c r="AO1092" s="38"/>
      <c r="AP1092" s="5"/>
      <c r="AQ1092" s="5"/>
      <c r="AU1092" s="4"/>
      <c r="AY1092" s="4"/>
      <c r="BC1092" s="39"/>
      <c r="BD1092" s="37"/>
      <c r="BG1092" s="4"/>
      <c r="BK1092" s="4"/>
      <c r="BO1092" s="39"/>
      <c r="BP1092" s="37"/>
      <c r="BQ1092" s="37"/>
      <c r="BR1092" s="37"/>
      <c r="BS1092" s="31"/>
    </row>
    <row r="1093" spans="8:71" s="2" customFormat="1" x14ac:dyDescent="0.2">
      <c r="H1093" s="5"/>
      <c r="U1093" s="37"/>
      <c r="V1093" s="37"/>
      <c r="Y1093" s="5"/>
      <c r="AC1093" s="5"/>
      <c r="AG1093" s="5"/>
      <c r="AK1093" s="5"/>
      <c r="AO1093" s="38"/>
      <c r="AP1093" s="5"/>
      <c r="AQ1093" s="5"/>
      <c r="AU1093" s="4"/>
      <c r="AY1093" s="4"/>
      <c r="BC1093" s="39"/>
      <c r="BD1093" s="37"/>
      <c r="BG1093" s="4"/>
      <c r="BK1093" s="4"/>
      <c r="BO1093" s="39"/>
      <c r="BP1093" s="37"/>
      <c r="BQ1093" s="37"/>
      <c r="BR1093" s="37"/>
      <c r="BS1093" s="31"/>
    </row>
    <row r="1094" spans="8:71" s="2" customFormat="1" x14ac:dyDescent="0.2">
      <c r="H1094" s="5"/>
      <c r="U1094" s="37"/>
      <c r="V1094" s="37"/>
      <c r="Y1094" s="5"/>
      <c r="AC1094" s="5"/>
      <c r="AG1094" s="5"/>
      <c r="AK1094" s="5"/>
      <c r="AO1094" s="38"/>
      <c r="AP1094" s="5"/>
      <c r="AQ1094" s="5"/>
      <c r="AU1094" s="4"/>
      <c r="AY1094" s="4"/>
      <c r="BC1094" s="39"/>
      <c r="BD1094" s="37"/>
      <c r="BG1094" s="4"/>
      <c r="BK1094" s="4"/>
      <c r="BO1094" s="39"/>
      <c r="BP1094" s="37"/>
      <c r="BQ1094" s="37"/>
      <c r="BR1094" s="37"/>
      <c r="BS1094" s="31"/>
    </row>
    <row r="1095" spans="8:71" s="2" customFormat="1" x14ac:dyDescent="0.2">
      <c r="H1095" s="5"/>
      <c r="U1095" s="37"/>
      <c r="V1095" s="37"/>
      <c r="Y1095" s="5"/>
      <c r="AC1095" s="5"/>
      <c r="AG1095" s="5"/>
      <c r="AK1095" s="5"/>
      <c r="AO1095" s="38"/>
      <c r="AP1095" s="5"/>
      <c r="AQ1095" s="5"/>
      <c r="AU1095" s="4"/>
      <c r="AY1095" s="4"/>
      <c r="BC1095" s="39"/>
      <c r="BD1095" s="37"/>
      <c r="BG1095" s="4"/>
      <c r="BK1095" s="4"/>
      <c r="BO1095" s="39"/>
      <c r="BP1095" s="37"/>
      <c r="BQ1095" s="37"/>
      <c r="BR1095" s="37"/>
      <c r="BS1095" s="31"/>
    </row>
    <row r="1096" spans="8:71" s="2" customFormat="1" x14ac:dyDescent="0.2">
      <c r="H1096" s="5"/>
      <c r="U1096" s="37"/>
      <c r="V1096" s="37"/>
      <c r="Y1096" s="5"/>
      <c r="AC1096" s="5"/>
      <c r="AG1096" s="5"/>
      <c r="AK1096" s="5"/>
      <c r="AO1096" s="38"/>
      <c r="AP1096" s="5"/>
      <c r="AQ1096" s="5"/>
      <c r="AU1096" s="4"/>
      <c r="AY1096" s="4"/>
      <c r="BC1096" s="39"/>
      <c r="BD1096" s="37"/>
      <c r="BG1096" s="4"/>
      <c r="BK1096" s="4"/>
      <c r="BO1096" s="39"/>
      <c r="BP1096" s="37"/>
      <c r="BQ1096" s="37"/>
      <c r="BR1096" s="37"/>
      <c r="BS1096" s="31"/>
    </row>
    <row r="1097" spans="8:71" s="2" customFormat="1" x14ac:dyDescent="0.2">
      <c r="H1097" s="5"/>
      <c r="U1097" s="37"/>
      <c r="V1097" s="37"/>
      <c r="Y1097" s="5"/>
      <c r="AC1097" s="5"/>
      <c r="AG1097" s="5"/>
      <c r="AK1097" s="5"/>
      <c r="AO1097" s="38"/>
      <c r="AP1097" s="5"/>
      <c r="AQ1097" s="5"/>
      <c r="AU1097" s="4"/>
      <c r="AY1097" s="4"/>
      <c r="BC1097" s="39"/>
      <c r="BD1097" s="37"/>
      <c r="BG1097" s="4"/>
      <c r="BK1097" s="4"/>
      <c r="BO1097" s="39"/>
      <c r="BP1097" s="37"/>
      <c r="BQ1097" s="37"/>
      <c r="BR1097" s="37"/>
      <c r="BS1097" s="31"/>
    </row>
    <row r="1098" spans="8:71" s="2" customFormat="1" x14ac:dyDescent="0.2">
      <c r="H1098" s="5"/>
      <c r="U1098" s="37"/>
      <c r="V1098" s="37"/>
      <c r="Y1098" s="5"/>
      <c r="AC1098" s="5"/>
      <c r="AG1098" s="5"/>
      <c r="AK1098" s="5"/>
      <c r="AO1098" s="38"/>
      <c r="AP1098" s="5"/>
      <c r="AQ1098" s="5"/>
      <c r="AU1098" s="4"/>
      <c r="AY1098" s="4"/>
      <c r="BC1098" s="39"/>
      <c r="BD1098" s="37"/>
      <c r="BG1098" s="4"/>
      <c r="BK1098" s="4"/>
      <c r="BO1098" s="39"/>
      <c r="BP1098" s="37"/>
      <c r="BQ1098" s="37"/>
      <c r="BR1098" s="37"/>
      <c r="BS1098" s="31"/>
    </row>
    <row r="1099" spans="8:71" s="2" customFormat="1" x14ac:dyDescent="0.2">
      <c r="H1099" s="5"/>
      <c r="U1099" s="37"/>
      <c r="V1099" s="37"/>
      <c r="Y1099" s="5"/>
      <c r="AC1099" s="5"/>
      <c r="AG1099" s="5"/>
      <c r="AK1099" s="5"/>
      <c r="AO1099" s="38"/>
      <c r="AP1099" s="5"/>
      <c r="AQ1099" s="5"/>
      <c r="AU1099" s="4"/>
      <c r="AY1099" s="4"/>
      <c r="BC1099" s="39"/>
      <c r="BD1099" s="37"/>
      <c r="BG1099" s="4"/>
      <c r="BK1099" s="4"/>
      <c r="BO1099" s="39"/>
      <c r="BP1099" s="37"/>
      <c r="BQ1099" s="37"/>
      <c r="BR1099" s="37"/>
      <c r="BS1099" s="31"/>
    </row>
    <row r="1100" spans="8:71" s="2" customFormat="1" x14ac:dyDescent="0.2">
      <c r="H1100" s="5"/>
      <c r="U1100" s="37"/>
      <c r="V1100" s="37"/>
      <c r="Y1100" s="5"/>
      <c r="AC1100" s="5"/>
      <c r="AG1100" s="5"/>
      <c r="AK1100" s="5"/>
      <c r="AO1100" s="38"/>
      <c r="AP1100" s="5"/>
      <c r="AQ1100" s="5"/>
      <c r="AU1100" s="4"/>
      <c r="AY1100" s="4"/>
      <c r="BC1100" s="39"/>
      <c r="BD1100" s="37"/>
      <c r="BG1100" s="4"/>
      <c r="BK1100" s="4"/>
      <c r="BO1100" s="39"/>
      <c r="BP1100" s="37"/>
      <c r="BQ1100" s="37"/>
      <c r="BR1100" s="37"/>
      <c r="BS1100" s="31"/>
    </row>
    <row r="1101" spans="8:71" s="2" customFormat="1" x14ac:dyDescent="0.2">
      <c r="H1101" s="5"/>
      <c r="U1101" s="37"/>
      <c r="V1101" s="37"/>
      <c r="Y1101" s="5"/>
      <c r="AC1101" s="5"/>
      <c r="AG1101" s="5"/>
      <c r="AK1101" s="5"/>
      <c r="AO1101" s="38"/>
      <c r="AP1101" s="5"/>
      <c r="AQ1101" s="5"/>
      <c r="AU1101" s="4"/>
      <c r="AY1101" s="4"/>
      <c r="BC1101" s="39"/>
      <c r="BD1101" s="37"/>
      <c r="BG1101" s="4"/>
      <c r="BK1101" s="4"/>
      <c r="BO1101" s="39"/>
      <c r="BP1101" s="37"/>
      <c r="BQ1101" s="37"/>
      <c r="BR1101" s="37"/>
      <c r="BS1101" s="31"/>
    </row>
    <row r="1102" spans="8:71" s="2" customFormat="1" x14ac:dyDescent="0.2">
      <c r="H1102" s="5"/>
      <c r="U1102" s="37"/>
      <c r="V1102" s="37"/>
      <c r="Y1102" s="5"/>
      <c r="AC1102" s="5"/>
      <c r="AG1102" s="5"/>
      <c r="AK1102" s="5"/>
      <c r="AO1102" s="38"/>
      <c r="AP1102" s="5"/>
      <c r="AQ1102" s="5"/>
      <c r="AU1102" s="4"/>
      <c r="AY1102" s="4"/>
      <c r="BC1102" s="39"/>
      <c r="BD1102" s="37"/>
      <c r="BG1102" s="4"/>
      <c r="BK1102" s="4"/>
      <c r="BO1102" s="39"/>
      <c r="BP1102" s="37"/>
      <c r="BQ1102" s="37"/>
      <c r="BR1102" s="37"/>
      <c r="BS1102" s="31"/>
    </row>
    <row r="1103" spans="8:71" s="2" customFormat="1" x14ac:dyDescent="0.2">
      <c r="H1103" s="5"/>
      <c r="U1103" s="37"/>
      <c r="V1103" s="37"/>
      <c r="Y1103" s="5"/>
      <c r="AC1103" s="5"/>
      <c r="AG1103" s="5"/>
      <c r="AK1103" s="5"/>
      <c r="AO1103" s="38"/>
      <c r="AP1103" s="5"/>
      <c r="AQ1103" s="5"/>
      <c r="AU1103" s="4"/>
      <c r="AY1103" s="4"/>
      <c r="BC1103" s="39"/>
      <c r="BD1103" s="37"/>
      <c r="BG1103" s="4"/>
      <c r="BK1103" s="4"/>
      <c r="BO1103" s="39"/>
      <c r="BP1103" s="37"/>
      <c r="BQ1103" s="37"/>
      <c r="BR1103" s="37"/>
      <c r="BS1103" s="31"/>
    </row>
    <row r="1104" spans="8:71" s="2" customFormat="1" x14ac:dyDescent="0.2">
      <c r="H1104" s="5"/>
      <c r="U1104" s="37"/>
      <c r="V1104" s="37"/>
      <c r="Y1104" s="5"/>
      <c r="AC1104" s="5"/>
      <c r="AG1104" s="5"/>
      <c r="AK1104" s="5"/>
      <c r="AO1104" s="38"/>
      <c r="AP1104" s="5"/>
      <c r="AQ1104" s="5"/>
      <c r="AU1104" s="4"/>
      <c r="AY1104" s="4"/>
      <c r="BC1104" s="39"/>
      <c r="BD1104" s="37"/>
      <c r="BG1104" s="4"/>
      <c r="BK1104" s="4"/>
      <c r="BO1104" s="39"/>
      <c r="BP1104" s="37"/>
      <c r="BQ1104" s="37"/>
      <c r="BR1104" s="37"/>
      <c r="BS1104" s="31"/>
    </row>
    <row r="1105" spans="8:71" s="2" customFormat="1" x14ac:dyDescent="0.2">
      <c r="H1105" s="5"/>
      <c r="U1105" s="37"/>
      <c r="V1105" s="37"/>
      <c r="Y1105" s="5"/>
      <c r="AC1105" s="5"/>
      <c r="AG1105" s="5"/>
      <c r="AK1105" s="5"/>
      <c r="AO1105" s="38"/>
      <c r="AP1105" s="5"/>
      <c r="AQ1105" s="5"/>
      <c r="AU1105" s="4"/>
      <c r="AY1105" s="4"/>
      <c r="BC1105" s="39"/>
      <c r="BD1105" s="37"/>
      <c r="BG1105" s="4"/>
      <c r="BK1105" s="4"/>
      <c r="BO1105" s="39"/>
      <c r="BP1105" s="37"/>
      <c r="BQ1105" s="37"/>
      <c r="BR1105" s="37"/>
      <c r="BS1105" s="31"/>
    </row>
    <row r="1106" spans="8:71" s="2" customFormat="1" x14ac:dyDescent="0.2">
      <c r="H1106" s="5"/>
      <c r="U1106" s="37"/>
      <c r="V1106" s="37"/>
      <c r="Y1106" s="5"/>
      <c r="AC1106" s="5"/>
      <c r="AG1106" s="5"/>
      <c r="AK1106" s="5"/>
      <c r="AO1106" s="38"/>
      <c r="AP1106" s="5"/>
      <c r="AQ1106" s="5"/>
      <c r="AU1106" s="4"/>
      <c r="AY1106" s="4"/>
      <c r="BC1106" s="39"/>
      <c r="BD1106" s="37"/>
      <c r="BG1106" s="4"/>
      <c r="BK1106" s="4"/>
      <c r="BO1106" s="39"/>
      <c r="BP1106" s="37"/>
      <c r="BQ1106" s="37"/>
      <c r="BR1106" s="37"/>
      <c r="BS1106" s="31"/>
    </row>
    <row r="1107" spans="8:71" s="2" customFormat="1" x14ac:dyDescent="0.2">
      <c r="H1107" s="5"/>
      <c r="U1107" s="37"/>
      <c r="V1107" s="37"/>
      <c r="Y1107" s="5"/>
      <c r="AC1107" s="5"/>
      <c r="AG1107" s="5"/>
      <c r="AK1107" s="5"/>
      <c r="AO1107" s="38"/>
      <c r="AP1107" s="5"/>
      <c r="AQ1107" s="5"/>
      <c r="AU1107" s="4"/>
      <c r="AY1107" s="4"/>
      <c r="BC1107" s="39"/>
      <c r="BD1107" s="37"/>
      <c r="BG1107" s="4"/>
      <c r="BK1107" s="4"/>
      <c r="BO1107" s="39"/>
      <c r="BP1107" s="37"/>
      <c r="BQ1107" s="37"/>
      <c r="BR1107" s="37"/>
      <c r="BS1107" s="31"/>
    </row>
    <row r="1108" spans="8:71" s="2" customFormat="1" x14ac:dyDescent="0.2">
      <c r="H1108" s="5"/>
      <c r="U1108" s="37"/>
      <c r="V1108" s="37"/>
      <c r="Y1108" s="5"/>
      <c r="AC1108" s="5"/>
      <c r="AG1108" s="5"/>
      <c r="AK1108" s="5"/>
      <c r="AO1108" s="38"/>
      <c r="AP1108" s="5"/>
      <c r="AQ1108" s="5"/>
      <c r="AU1108" s="4"/>
      <c r="AY1108" s="4"/>
      <c r="BC1108" s="39"/>
      <c r="BD1108" s="37"/>
      <c r="BG1108" s="4"/>
      <c r="BK1108" s="4"/>
      <c r="BO1108" s="39"/>
      <c r="BP1108" s="37"/>
      <c r="BQ1108" s="37"/>
      <c r="BR1108" s="37"/>
      <c r="BS1108" s="31"/>
    </row>
    <row r="1109" spans="8:71" s="2" customFormat="1" x14ac:dyDescent="0.2">
      <c r="H1109" s="5"/>
      <c r="U1109" s="37"/>
      <c r="V1109" s="37"/>
      <c r="Y1109" s="5"/>
      <c r="AC1109" s="5"/>
      <c r="AG1109" s="5"/>
      <c r="AK1109" s="5"/>
      <c r="AO1109" s="38"/>
      <c r="AP1109" s="5"/>
      <c r="AQ1109" s="5"/>
      <c r="AU1109" s="4"/>
      <c r="AY1109" s="4"/>
      <c r="BC1109" s="39"/>
      <c r="BD1109" s="37"/>
      <c r="BG1109" s="4"/>
      <c r="BK1109" s="4"/>
      <c r="BO1109" s="39"/>
      <c r="BP1109" s="37"/>
      <c r="BQ1109" s="37"/>
      <c r="BR1109" s="37"/>
      <c r="BS1109" s="31"/>
    </row>
    <row r="1110" spans="8:71" s="2" customFormat="1" x14ac:dyDescent="0.2">
      <c r="H1110" s="5"/>
      <c r="U1110" s="37"/>
      <c r="V1110" s="37"/>
      <c r="Y1110" s="5"/>
      <c r="AC1110" s="5"/>
      <c r="AG1110" s="5"/>
      <c r="AK1110" s="5"/>
      <c r="AO1110" s="38"/>
      <c r="AP1110" s="5"/>
      <c r="AQ1110" s="5"/>
      <c r="AU1110" s="4"/>
      <c r="AY1110" s="4"/>
      <c r="BC1110" s="39"/>
      <c r="BD1110" s="37"/>
      <c r="BG1110" s="4"/>
      <c r="BK1110" s="4"/>
      <c r="BO1110" s="39"/>
      <c r="BP1110" s="37"/>
      <c r="BQ1110" s="37"/>
      <c r="BR1110" s="37"/>
      <c r="BS1110" s="31"/>
    </row>
    <row r="1111" spans="8:71" s="2" customFormat="1" x14ac:dyDescent="0.2">
      <c r="H1111" s="5"/>
      <c r="U1111" s="37"/>
      <c r="V1111" s="37"/>
      <c r="Y1111" s="5"/>
      <c r="AC1111" s="5"/>
      <c r="AG1111" s="5"/>
      <c r="AK1111" s="5"/>
      <c r="AO1111" s="38"/>
      <c r="AP1111" s="5"/>
      <c r="AQ1111" s="5"/>
      <c r="AU1111" s="4"/>
      <c r="AY1111" s="4"/>
      <c r="BC1111" s="39"/>
      <c r="BD1111" s="37"/>
      <c r="BG1111" s="4"/>
      <c r="BK1111" s="4"/>
      <c r="BO1111" s="39"/>
      <c r="BP1111" s="37"/>
      <c r="BQ1111" s="37"/>
      <c r="BR1111" s="37"/>
      <c r="BS1111" s="31"/>
    </row>
    <row r="1112" spans="8:71" s="2" customFormat="1" x14ac:dyDescent="0.2">
      <c r="H1112" s="5"/>
      <c r="U1112" s="37"/>
      <c r="V1112" s="37"/>
      <c r="Y1112" s="5"/>
      <c r="AC1112" s="5"/>
      <c r="AG1112" s="5"/>
      <c r="AK1112" s="5"/>
      <c r="AO1112" s="38"/>
      <c r="AP1112" s="5"/>
      <c r="AQ1112" s="5"/>
      <c r="AU1112" s="4"/>
      <c r="AY1112" s="4"/>
      <c r="BC1112" s="39"/>
      <c r="BD1112" s="37"/>
      <c r="BG1112" s="4"/>
      <c r="BK1112" s="4"/>
      <c r="BO1112" s="39"/>
      <c r="BP1112" s="37"/>
      <c r="BQ1112" s="37"/>
      <c r="BR1112" s="37"/>
      <c r="BS1112" s="31"/>
    </row>
    <row r="1113" spans="8:71" s="2" customFormat="1" x14ac:dyDescent="0.2">
      <c r="H1113" s="5"/>
      <c r="U1113" s="37"/>
      <c r="V1113" s="37"/>
      <c r="Y1113" s="5"/>
      <c r="AC1113" s="5"/>
      <c r="AG1113" s="5"/>
      <c r="AK1113" s="5"/>
      <c r="AO1113" s="38"/>
      <c r="AP1113" s="5"/>
      <c r="AQ1113" s="5"/>
      <c r="AU1113" s="4"/>
      <c r="AY1113" s="4"/>
      <c r="BC1113" s="39"/>
      <c r="BD1113" s="37"/>
      <c r="BG1113" s="4"/>
      <c r="BK1113" s="4"/>
      <c r="BO1113" s="39"/>
      <c r="BP1113" s="37"/>
      <c r="BQ1113" s="37"/>
      <c r="BR1113" s="37"/>
      <c r="BS1113" s="31"/>
    </row>
    <row r="1114" spans="8:71" s="2" customFormat="1" x14ac:dyDescent="0.2">
      <c r="H1114" s="5"/>
      <c r="U1114" s="37"/>
      <c r="V1114" s="37"/>
      <c r="Y1114" s="5"/>
      <c r="AC1114" s="5"/>
      <c r="AG1114" s="5"/>
      <c r="AK1114" s="5"/>
      <c r="AO1114" s="38"/>
      <c r="AP1114" s="5"/>
      <c r="AQ1114" s="5"/>
      <c r="AU1114" s="4"/>
      <c r="AY1114" s="4"/>
      <c r="BC1114" s="39"/>
      <c r="BD1114" s="37"/>
      <c r="BG1114" s="4"/>
      <c r="BK1114" s="4"/>
      <c r="BO1114" s="39"/>
      <c r="BP1114" s="37"/>
      <c r="BQ1114" s="37"/>
      <c r="BR1114" s="37"/>
      <c r="BS1114" s="31"/>
    </row>
    <row r="1115" spans="8:71" s="2" customFormat="1" x14ac:dyDescent="0.2">
      <c r="H1115" s="5"/>
      <c r="U1115" s="37"/>
      <c r="V1115" s="37"/>
      <c r="Y1115" s="5"/>
      <c r="AC1115" s="5"/>
      <c r="AG1115" s="5"/>
      <c r="AK1115" s="5"/>
      <c r="AO1115" s="38"/>
      <c r="AP1115" s="5"/>
      <c r="AQ1115" s="5"/>
      <c r="AU1115" s="4"/>
      <c r="AY1115" s="4"/>
      <c r="BC1115" s="39"/>
      <c r="BD1115" s="37"/>
      <c r="BG1115" s="4"/>
      <c r="BK1115" s="4"/>
      <c r="BO1115" s="39"/>
      <c r="BP1115" s="37"/>
      <c r="BQ1115" s="37"/>
      <c r="BR1115" s="37"/>
      <c r="BS1115" s="31"/>
    </row>
    <row r="1116" spans="8:71" s="2" customFormat="1" x14ac:dyDescent="0.2">
      <c r="H1116" s="5"/>
      <c r="U1116" s="37"/>
      <c r="V1116" s="37"/>
      <c r="Y1116" s="5"/>
      <c r="AC1116" s="5"/>
      <c r="AG1116" s="5"/>
      <c r="AK1116" s="5"/>
      <c r="AO1116" s="38"/>
      <c r="AP1116" s="5"/>
      <c r="AQ1116" s="5"/>
      <c r="AU1116" s="4"/>
      <c r="AY1116" s="4"/>
      <c r="BC1116" s="39"/>
      <c r="BD1116" s="37"/>
      <c r="BG1116" s="4"/>
      <c r="BK1116" s="4"/>
      <c r="BO1116" s="39"/>
      <c r="BP1116" s="37"/>
      <c r="BQ1116" s="37"/>
      <c r="BR1116" s="37"/>
      <c r="BS1116" s="31"/>
    </row>
    <row r="1117" spans="8:71" s="2" customFormat="1" x14ac:dyDescent="0.2">
      <c r="H1117" s="5"/>
      <c r="U1117" s="37"/>
      <c r="V1117" s="37"/>
      <c r="Y1117" s="5"/>
      <c r="AC1117" s="5"/>
      <c r="AG1117" s="5"/>
      <c r="AK1117" s="5"/>
      <c r="AO1117" s="38"/>
      <c r="AP1117" s="5"/>
      <c r="AQ1117" s="5"/>
      <c r="AU1117" s="4"/>
      <c r="AY1117" s="4"/>
      <c r="BC1117" s="39"/>
      <c r="BD1117" s="37"/>
      <c r="BG1117" s="4"/>
      <c r="BK1117" s="4"/>
      <c r="BO1117" s="39"/>
      <c r="BP1117" s="37"/>
      <c r="BQ1117" s="37"/>
      <c r="BR1117" s="37"/>
      <c r="BS1117" s="31"/>
    </row>
    <row r="1118" spans="8:71" s="2" customFormat="1" x14ac:dyDescent="0.2">
      <c r="H1118" s="5"/>
      <c r="U1118" s="37"/>
      <c r="V1118" s="37"/>
      <c r="Y1118" s="5"/>
      <c r="AC1118" s="5"/>
      <c r="AG1118" s="5"/>
      <c r="AK1118" s="5"/>
      <c r="AO1118" s="38"/>
      <c r="AP1118" s="5"/>
      <c r="AQ1118" s="5"/>
      <c r="AU1118" s="4"/>
      <c r="AY1118" s="4"/>
      <c r="BC1118" s="39"/>
      <c r="BD1118" s="37"/>
      <c r="BG1118" s="4"/>
      <c r="BK1118" s="4"/>
      <c r="BO1118" s="39"/>
      <c r="BP1118" s="37"/>
      <c r="BQ1118" s="37"/>
      <c r="BR1118" s="37"/>
      <c r="BS1118" s="31"/>
    </row>
    <row r="1119" spans="8:71" s="2" customFormat="1" x14ac:dyDescent="0.2">
      <c r="H1119" s="5"/>
      <c r="U1119" s="37"/>
      <c r="V1119" s="37"/>
      <c r="Y1119" s="5"/>
      <c r="AC1119" s="5"/>
      <c r="AG1119" s="5"/>
      <c r="AK1119" s="5"/>
      <c r="AO1119" s="38"/>
      <c r="AP1119" s="5"/>
      <c r="AQ1119" s="5"/>
      <c r="AU1119" s="4"/>
      <c r="AY1119" s="4"/>
      <c r="BC1119" s="39"/>
      <c r="BD1119" s="37"/>
      <c r="BG1119" s="4"/>
      <c r="BK1119" s="4"/>
      <c r="BO1119" s="39"/>
      <c r="BP1119" s="37"/>
      <c r="BQ1119" s="37"/>
      <c r="BR1119" s="37"/>
      <c r="BS1119" s="31"/>
    </row>
    <row r="1120" spans="8:71" s="2" customFormat="1" x14ac:dyDescent="0.2">
      <c r="H1120" s="5"/>
      <c r="U1120" s="37"/>
      <c r="V1120" s="37"/>
      <c r="Y1120" s="5"/>
      <c r="AC1120" s="5"/>
      <c r="AG1120" s="5"/>
      <c r="AK1120" s="5"/>
      <c r="AO1120" s="38"/>
      <c r="AP1120" s="5"/>
      <c r="AQ1120" s="5"/>
      <c r="AU1120" s="4"/>
      <c r="AY1120" s="4"/>
      <c r="BC1120" s="39"/>
      <c r="BD1120" s="37"/>
      <c r="BG1120" s="4"/>
      <c r="BK1120" s="4"/>
      <c r="BO1120" s="39"/>
      <c r="BP1120" s="37"/>
      <c r="BQ1120" s="37"/>
      <c r="BR1120" s="37"/>
      <c r="BS1120" s="31"/>
    </row>
    <row r="1121" spans="8:71" s="2" customFormat="1" x14ac:dyDescent="0.2">
      <c r="H1121" s="5"/>
      <c r="U1121" s="37"/>
      <c r="V1121" s="37"/>
      <c r="Y1121" s="5"/>
      <c r="AC1121" s="5"/>
      <c r="AG1121" s="5"/>
      <c r="AK1121" s="5"/>
      <c r="AO1121" s="38"/>
      <c r="AP1121" s="5"/>
      <c r="AQ1121" s="5"/>
      <c r="AU1121" s="4"/>
      <c r="AY1121" s="4"/>
      <c r="BC1121" s="39"/>
      <c r="BD1121" s="37"/>
      <c r="BG1121" s="4"/>
      <c r="BK1121" s="4"/>
      <c r="BO1121" s="39"/>
      <c r="BP1121" s="37"/>
      <c r="BQ1121" s="37"/>
      <c r="BR1121" s="37"/>
      <c r="BS1121" s="31"/>
    </row>
    <row r="1122" spans="8:71" s="2" customFormat="1" x14ac:dyDescent="0.2">
      <c r="H1122" s="5"/>
      <c r="U1122" s="37"/>
      <c r="V1122" s="37"/>
      <c r="Y1122" s="5"/>
      <c r="AC1122" s="5"/>
      <c r="AG1122" s="5"/>
      <c r="AK1122" s="5"/>
      <c r="AO1122" s="38"/>
      <c r="AP1122" s="5"/>
      <c r="AQ1122" s="5"/>
      <c r="AU1122" s="4"/>
      <c r="AY1122" s="4"/>
      <c r="BC1122" s="39"/>
      <c r="BD1122" s="37"/>
      <c r="BG1122" s="4"/>
      <c r="BK1122" s="4"/>
      <c r="BO1122" s="39"/>
      <c r="BP1122" s="37"/>
      <c r="BQ1122" s="37"/>
      <c r="BR1122" s="37"/>
      <c r="BS1122" s="31"/>
    </row>
    <row r="1123" spans="8:71" s="2" customFormat="1" x14ac:dyDescent="0.2">
      <c r="H1123" s="5"/>
      <c r="U1123" s="37"/>
      <c r="V1123" s="37"/>
      <c r="Y1123" s="5"/>
      <c r="AC1123" s="5"/>
      <c r="AG1123" s="5"/>
      <c r="AK1123" s="5"/>
      <c r="AO1123" s="38"/>
      <c r="AP1123" s="5"/>
      <c r="AQ1123" s="5"/>
      <c r="AU1123" s="4"/>
      <c r="AY1123" s="4"/>
      <c r="BC1123" s="39"/>
      <c r="BD1123" s="37"/>
      <c r="BG1123" s="4"/>
      <c r="BK1123" s="4"/>
      <c r="BO1123" s="39"/>
      <c r="BP1123" s="37"/>
      <c r="BQ1123" s="37"/>
      <c r="BR1123" s="37"/>
      <c r="BS1123" s="31"/>
    </row>
    <row r="1124" spans="8:71" s="2" customFormat="1" x14ac:dyDescent="0.2">
      <c r="H1124" s="5"/>
      <c r="U1124" s="37"/>
      <c r="V1124" s="37"/>
      <c r="Y1124" s="5"/>
      <c r="AC1124" s="5"/>
      <c r="AG1124" s="5"/>
      <c r="AK1124" s="5"/>
      <c r="AO1124" s="38"/>
      <c r="AP1124" s="5"/>
      <c r="AQ1124" s="5"/>
      <c r="AU1124" s="4"/>
      <c r="AY1124" s="4"/>
      <c r="BC1124" s="39"/>
      <c r="BD1124" s="37"/>
      <c r="BG1124" s="4"/>
      <c r="BK1124" s="4"/>
      <c r="BO1124" s="39"/>
      <c r="BP1124" s="37"/>
      <c r="BQ1124" s="37"/>
      <c r="BR1124" s="37"/>
      <c r="BS1124" s="31"/>
    </row>
    <row r="1125" spans="8:71" s="2" customFormat="1" x14ac:dyDescent="0.2">
      <c r="H1125" s="5"/>
      <c r="U1125" s="37"/>
      <c r="V1125" s="37"/>
      <c r="Y1125" s="5"/>
      <c r="AC1125" s="5"/>
      <c r="AG1125" s="5"/>
      <c r="AK1125" s="5"/>
      <c r="AO1125" s="38"/>
      <c r="AP1125" s="5"/>
      <c r="AQ1125" s="5"/>
      <c r="AU1125" s="4"/>
      <c r="AY1125" s="4"/>
      <c r="BC1125" s="39"/>
      <c r="BD1125" s="37"/>
      <c r="BG1125" s="4"/>
      <c r="BK1125" s="4"/>
      <c r="BO1125" s="39"/>
      <c r="BP1125" s="37"/>
      <c r="BQ1125" s="37"/>
      <c r="BR1125" s="37"/>
      <c r="BS1125" s="31"/>
    </row>
    <row r="1126" spans="8:71" s="2" customFormat="1" x14ac:dyDescent="0.2">
      <c r="H1126" s="5"/>
      <c r="U1126" s="37"/>
      <c r="V1126" s="37"/>
      <c r="Y1126" s="5"/>
      <c r="AC1126" s="5"/>
      <c r="AG1126" s="5"/>
      <c r="AK1126" s="5"/>
      <c r="AO1126" s="38"/>
      <c r="AP1126" s="5"/>
      <c r="AQ1126" s="5"/>
      <c r="AU1126" s="4"/>
      <c r="AY1126" s="4"/>
      <c r="BC1126" s="39"/>
      <c r="BD1126" s="37"/>
      <c r="BG1126" s="4"/>
      <c r="BK1126" s="4"/>
      <c r="BO1126" s="39"/>
      <c r="BP1126" s="37"/>
      <c r="BQ1126" s="37"/>
      <c r="BR1126" s="37"/>
      <c r="BS1126" s="31"/>
    </row>
    <row r="1127" spans="8:71" s="2" customFormat="1" x14ac:dyDescent="0.2">
      <c r="H1127" s="5"/>
      <c r="U1127" s="37"/>
      <c r="V1127" s="37"/>
      <c r="Y1127" s="5"/>
      <c r="AC1127" s="5"/>
      <c r="AG1127" s="5"/>
      <c r="AK1127" s="5"/>
      <c r="AO1127" s="38"/>
      <c r="AP1127" s="5"/>
      <c r="AQ1127" s="5"/>
      <c r="AU1127" s="4"/>
      <c r="AY1127" s="4"/>
      <c r="BC1127" s="39"/>
      <c r="BD1127" s="37"/>
      <c r="BG1127" s="4"/>
      <c r="BK1127" s="4"/>
      <c r="BO1127" s="39"/>
      <c r="BP1127" s="37"/>
      <c r="BQ1127" s="37"/>
      <c r="BR1127" s="37"/>
      <c r="BS1127" s="31"/>
    </row>
    <row r="1128" spans="8:71" s="2" customFormat="1" x14ac:dyDescent="0.2">
      <c r="H1128" s="5"/>
      <c r="U1128" s="37"/>
      <c r="V1128" s="37"/>
      <c r="Y1128" s="5"/>
      <c r="AC1128" s="5"/>
      <c r="AG1128" s="5"/>
      <c r="AK1128" s="5"/>
      <c r="AO1128" s="38"/>
      <c r="AP1128" s="5"/>
      <c r="AQ1128" s="5"/>
      <c r="AU1128" s="4"/>
      <c r="AY1128" s="4"/>
      <c r="BC1128" s="39"/>
      <c r="BD1128" s="37"/>
      <c r="BG1128" s="4"/>
      <c r="BK1128" s="4"/>
      <c r="BO1128" s="39"/>
      <c r="BP1128" s="37"/>
      <c r="BQ1128" s="37"/>
      <c r="BR1128" s="37"/>
      <c r="BS1128" s="31"/>
    </row>
    <row r="1129" spans="8:71" s="2" customFormat="1" x14ac:dyDescent="0.2">
      <c r="H1129" s="5"/>
      <c r="U1129" s="37"/>
      <c r="V1129" s="37"/>
      <c r="Y1129" s="5"/>
      <c r="AC1129" s="5"/>
      <c r="AG1129" s="5"/>
      <c r="AK1129" s="5"/>
      <c r="AO1129" s="38"/>
      <c r="AP1129" s="5"/>
      <c r="AQ1129" s="5"/>
      <c r="AU1129" s="4"/>
      <c r="AY1129" s="4"/>
      <c r="BC1129" s="39"/>
      <c r="BD1129" s="37"/>
      <c r="BG1129" s="4"/>
      <c r="BK1129" s="4"/>
      <c r="BO1129" s="39"/>
      <c r="BP1129" s="37"/>
      <c r="BQ1129" s="37"/>
      <c r="BR1129" s="37"/>
      <c r="BS1129" s="31"/>
    </row>
    <row r="1130" spans="8:71" s="2" customFormat="1" x14ac:dyDescent="0.2">
      <c r="H1130" s="5"/>
      <c r="U1130" s="37"/>
      <c r="V1130" s="37"/>
      <c r="Y1130" s="5"/>
      <c r="AC1130" s="5"/>
      <c r="AG1130" s="5"/>
      <c r="AK1130" s="5"/>
      <c r="AO1130" s="38"/>
      <c r="AP1130" s="5"/>
      <c r="AQ1130" s="5"/>
      <c r="AU1130" s="4"/>
      <c r="AY1130" s="4"/>
      <c r="BC1130" s="39"/>
      <c r="BD1130" s="37"/>
      <c r="BG1130" s="4"/>
      <c r="BK1130" s="4"/>
      <c r="BO1130" s="39"/>
      <c r="BP1130" s="37"/>
      <c r="BQ1130" s="37"/>
      <c r="BR1130" s="37"/>
      <c r="BS1130" s="31"/>
    </row>
    <row r="1131" spans="8:71" s="2" customFormat="1" x14ac:dyDescent="0.2">
      <c r="H1131" s="5"/>
      <c r="U1131" s="37"/>
      <c r="V1131" s="37"/>
      <c r="Y1131" s="5"/>
      <c r="AC1131" s="5"/>
      <c r="AG1131" s="5"/>
      <c r="AK1131" s="5"/>
      <c r="AO1131" s="38"/>
      <c r="AP1131" s="5"/>
      <c r="AQ1131" s="5"/>
      <c r="AU1131" s="4"/>
      <c r="AY1131" s="4"/>
      <c r="BC1131" s="39"/>
      <c r="BD1131" s="37"/>
      <c r="BG1131" s="4"/>
      <c r="BK1131" s="4"/>
      <c r="BO1131" s="39"/>
      <c r="BP1131" s="37"/>
      <c r="BQ1131" s="37"/>
      <c r="BR1131" s="37"/>
      <c r="BS1131" s="31"/>
    </row>
    <row r="1132" spans="8:71" s="2" customFormat="1" x14ac:dyDescent="0.2">
      <c r="H1132" s="5"/>
      <c r="U1132" s="37"/>
      <c r="V1132" s="37"/>
      <c r="Y1132" s="5"/>
      <c r="AC1132" s="5"/>
      <c r="AG1132" s="5"/>
      <c r="AK1132" s="5"/>
      <c r="AO1132" s="38"/>
      <c r="AP1132" s="5"/>
      <c r="AQ1132" s="5"/>
      <c r="AU1132" s="4"/>
      <c r="AY1132" s="4"/>
      <c r="BC1132" s="39"/>
      <c r="BD1132" s="37"/>
      <c r="BG1132" s="4"/>
      <c r="BK1132" s="4"/>
      <c r="BO1132" s="39"/>
      <c r="BP1132" s="37"/>
      <c r="BQ1132" s="37"/>
      <c r="BR1132" s="37"/>
      <c r="BS1132" s="31"/>
    </row>
    <row r="1133" spans="8:71" s="2" customFormat="1" x14ac:dyDescent="0.2">
      <c r="H1133" s="5"/>
      <c r="U1133" s="37"/>
      <c r="V1133" s="37"/>
      <c r="Y1133" s="5"/>
      <c r="AC1133" s="5"/>
      <c r="AG1133" s="5"/>
      <c r="AK1133" s="5"/>
      <c r="AO1133" s="38"/>
      <c r="AP1133" s="5"/>
      <c r="AQ1133" s="5"/>
      <c r="AU1133" s="4"/>
      <c r="AY1133" s="4"/>
      <c r="BC1133" s="39"/>
      <c r="BD1133" s="37"/>
      <c r="BG1133" s="4"/>
      <c r="BK1133" s="4"/>
      <c r="BO1133" s="39"/>
      <c r="BP1133" s="37"/>
      <c r="BQ1133" s="37"/>
      <c r="BR1133" s="37"/>
      <c r="BS1133" s="31"/>
    </row>
    <row r="1134" spans="8:71" s="2" customFormat="1" x14ac:dyDescent="0.2">
      <c r="H1134" s="5"/>
      <c r="U1134" s="37"/>
      <c r="V1134" s="37"/>
      <c r="Y1134" s="5"/>
      <c r="AC1134" s="5"/>
      <c r="AG1134" s="5"/>
      <c r="AK1134" s="5"/>
      <c r="AO1134" s="38"/>
      <c r="AP1134" s="5"/>
      <c r="AQ1134" s="5"/>
      <c r="AU1134" s="4"/>
      <c r="AY1134" s="4"/>
      <c r="BC1134" s="39"/>
      <c r="BD1134" s="37"/>
      <c r="BG1134" s="4"/>
      <c r="BK1134" s="4"/>
      <c r="BO1134" s="39"/>
      <c r="BP1134" s="37"/>
      <c r="BQ1134" s="37"/>
      <c r="BR1134" s="37"/>
      <c r="BS1134" s="31"/>
    </row>
    <row r="1135" spans="8:71" s="2" customFormat="1" x14ac:dyDescent="0.2">
      <c r="H1135" s="5"/>
      <c r="U1135" s="37"/>
      <c r="V1135" s="37"/>
      <c r="Y1135" s="5"/>
      <c r="AC1135" s="5"/>
      <c r="AG1135" s="5"/>
      <c r="AK1135" s="5"/>
      <c r="AO1135" s="38"/>
      <c r="AP1135" s="5"/>
      <c r="AQ1135" s="5"/>
      <c r="AU1135" s="4"/>
      <c r="AY1135" s="4"/>
      <c r="BC1135" s="39"/>
      <c r="BD1135" s="37"/>
      <c r="BG1135" s="4"/>
      <c r="BK1135" s="4"/>
      <c r="BO1135" s="39"/>
      <c r="BP1135" s="37"/>
      <c r="BQ1135" s="37"/>
      <c r="BR1135" s="37"/>
      <c r="BS1135" s="31"/>
    </row>
    <row r="1136" spans="8:71" s="2" customFormat="1" x14ac:dyDescent="0.2">
      <c r="H1136" s="5"/>
      <c r="U1136" s="37"/>
      <c r="V1136" s="37"/>
      <c r="Y1136" s="5"/>
      <c r="AC1136" s="5"/>
      <c r="AG1136" s="5"/>
      <c r="AK1136" s="5"/>
      <c r="AO1136" s="38"/>
      <c r="AP1136" s="5"/>
      <c r="AQ1136" s="5"/>
      <c r="AU1136" s="4"/>
      <c r="AY1136" s="4"/>
      <c r="BC1136" s="39"/>
      <c r="BD1136" s="37"/>
      <c r="BG1136" s="4"/>
      <c r="BK1136" s="4"/>
      <c r="BO1136" s="39"/>
      <c r="BP1136" s="37"/>
      <c r="BQ1136" s="37"/>
      <c r="BR1136" s="37"/>
      <c r="BS1136" s="31"/>
    </row>
    <row r="1137" spans="8:71" s="2" customFormat="1" x14ac:dyDescent="0.2">
      <c r="H1137" s="5"/>
      <c r="U1137" s="37"/>
      <c r="V1137" s="37"/>
      <c r="Y1137" s="5"/>
      <c r="AC1137" s="5"/>
      <c r="AG1137" s="5"/>
      <c r="AK1137" s="5"/>
      <c r="AO1137" s="38"/>
      <c r="AP1137" s="5"/>
      <c r="AQ1137" s="5"/>
      <c r="AU1137" s="4"/>
      <c r="AY1137" s="4"/>
      <c r="BC1137" s="39"/>
      <c r="BD1137" s="37"/>
      <c r="BG1137" s="4"/>
      <c r="BK1137" s="4"/>
      <c r="BO1137" s="39"/>
      <c r="BP1137" s="37"/>
      <c r="BQ1137" s="37"/>
      <c r="BR1137" s="37"/>
      <c r="BS1137" s="31"/>
    </row>
    <row r="1138" spans="8:71" s="2" customFormat="1" x14ac:dyDescent="0.2">
      <c r="H1138" s="5"/>
      <c r="U1138" s="37"/>
      <c r="V1138" s="37"/>
      <c r="Y1138" s="5"/>
      <c r="AC1138" s="5"/>
      <c r="AG1138" s="5"/>
      <c r="AK1138" s="5"/>
      <c r="AO1138" s="38"/>
      <c r="AP1138" s="5"/>
      <c r="AQ1138" s="5"/>
      <c r="AU1138" s="4"/>
      <c r="AY1138" s="4"/>
      <c r="BC1138" s="39"/>
      <c r="BD1138" s="37"/>
      <c r="BG1138" s="4"/>
      <c r="BK1138" s="4"/>
      <c r="BO1138" s="39"/>
      <c r="BP1138" s="37"/>
      <c r="BQ1138" s="37"/>
      <c r="BR1138" s="37"/>
      <c r="BS1138" s="31"/>
    </row>
    <row r="1139" spans="8:71" s="2" customFormat="1" x14ac:dyDescent="0.2">
      <c r="H1139" s="5"/>
      <c r="U1139" s="37"/>
      <c r="V1139" s="37"/>
      <c r="Y1139" s="5"/>
      <c r="AC1139" s="5"/>
      <c r="AG1139" s="5"/>
      <c r="AK1139" s="5"/>
      <c r="AO1139" s="38"/>
      <c r="AP1139" s="5"/>
      <c r="AQ1139" s="5"/>
      <c r="AU1139" s="4"/>
      <c r="AY1139" s="4"/>
      <c r="BC1139" s="39"/>
      <c r="BD1139" s="37"/>
      <c r="BG1139" s="4"/>
      <c r="BK1139" s="4"/>
      <c r="BO1139" s="39"/>
      <c r="BP1139" s="37"/>
      <c r="BQ1139" s="37"/>
      <c r="BR1139" s="37"/>
      <c r="BS1139" s="31"/>
    </row>
    <row r="1140" spans="8:71" s="2" customFormat="1" x14ac:dyDescent="0.2">
      <c r="H1140" s="5"/>
      <c r="U1140" s="37"/>
      <c r="V1140" s="37"/>
      <c r="Y1140" s="5"/>
      <c r="AC1140" s="5"/>
      <c r="AG1140" s="5"/>
      <c r="AK1140" s="5"/>
      <c r="AO1140" s="38"/>
      <c r="AP1140" s="5"/>
      <c r="AQ1140" s="5"/>
      <c r="AU1140" s="4"/>
      <c r="AY1140" s="4"/>
      <c r="BC1140" s="39"/>
      <c r="BD1140" s="37"/>
      <c r="BG1140" s="4"/>
      <c r="BK1140" s="4"/>
      <c r="BO1140" s="39"/>
      <c r="BP1140" s="37"/>
      <c r="BQ1140" s="37"/>
      <c r="BR1140" s="37"/>
      <c r="BS1140" s="31"/>
    </row>
    <row r="1141" spans="8:71" s="2" customFormat="1" x14ac:dyDescent="0.2">
      <c r="H1141" s="5"/>
      <c r="U1141" s="37"/>
      <c r="V1141" s="37"/>
      <c r="Y1141" s="5"/>
      <c r="AC1141" s="5"/>
      <c r="AG1141" s="5"/>
      <c r="AK1141" s="5"/>
      <c r="AO1141" s="38"/>
      <c r="AP1141" s="5"/>
      <c r="AQ1141" s="5"/>
      <c r="AU1141" s="4"/>
      <c r="AY1141" s="4"/>
      <c r="BC1141" s="39"/>
      <c r="BD1141" s="37"/>
      <c r="BG1141" s="4"/>
      <c r="BK1141" s="4"/>
      <c r="BO1141" s="39"/>
      <c r="BP1141" s="37"/>
      <c r="BQ1141" s="37"/>
      <c r="BR1141" s="37"/>
      <c r="BS1141" s="31"/>
    </row>
    <row r="1142" spans="8:71" s="2" customFormat="1" x14ac:dyDescent="0.2">
      <c r="H1142" s="5"/>
      <c r="U1142" s="37"/>
      <c r="V1142" s="37"/>
      <c r="Y1142" s="5"/>
      <c r="AC1142" s="5"/>
      <c r="AG1142" s="5"/>
      <c r="AK1142" s="5"/>
      <c r="AO1142" s="38"/>
      <c r="AP1142" s="5"/>
      <c r="AQ1142" s="5"/>
      <c r="AU1142" s="4"/>
      <c r="AY1142" s="4"/>
      <c r="BC1142" s="39"/>
      <c r="BD1142" s="37"/>
      <c r="BG1142" s="4"/>
      <c r="BK1142" s="4"/>
      <c r="BO1142" s="39"/>
      <c r="BP1142" s="37"/>
      <c r="BQ1142" s="37"/>
      <c r="BR1142" s="37"/>
      <c r="BS1142" s="31"/>
    </row>
    <row r="1143" spans="8:71" s="2" customFormat="1" x14ac:dyDescent="0.2">
      <c r="H1143" s="5"/>
      <c r="U1143" s="37"/>
      <c r="V1143" s="37"/>
      <c r="Y1143" s="5"/>
      <c r="AC1143" s="5"/>
      <c r="AG1143" s="5"/>
      <c r="AK1143" s="5"/>
      <c r="AO1143" s="38"/>
      <c r="AP1143" s="5"/>
      <c r="AQ1143" s="5"/>
      <c r="AU1143" s="4"/>
      <c r="AY1143" s="4"/>
      <c r="BC1143" s="39"/>
      <c r="BD1143" s="37"/>
      <c r="BG1143" s="4"/>
      <c r="BK1143" s="4"/>
      <c r="BO1143" s="39"/>
      <c r="BP1143" s="37"/>
      <c r="BQ1143" s="37"/>
      <c r="BR1143" s="37"/>
      <c r="BS1143" s="31"/>
    </row>
    <row r="1144" spans="8:71" s="2" customFormat="1" x14ac:dyDescent="0.2">
      <c r="H1144" s="5"/>
      <c r="U1144" s="37"/>
      <c r="V1144" s="37"/>
      <c r="Y1144" s="5"/>
      <c r="AC1144" s="5"/>
      <c r="AG1144" s="5"/>
      <c r="AK1144" s="5"/>
      <c r="AO1144" s="38"/>
      <c r="AP1144" s="5"/>
      <c r="AQ1144" s="5"/>
      <c r="AU1144" s="4"/>
      <c r="AY1144" s="4"/>
      <c r="BC1144" s="39"/>
      <c r="BD1144" s="37"/>
      <c r="BG1144" s="4"/>
      <c r="BK1144" s="4"/>
      <c r="BO1144" s="39"/>
      <c r="BP1144" s="37"/>
      <c r="BQ1144" s="37"/>
      <c r="BR1144" s="37"/>
      <c r="BS1144" s="31"/>
    </row>
    <row r="1145" spans="8:71" s="2" customFormat="1" x14ac:dyDescent="0.2">
      <c r="H1145" s="5"/>
      <c r="U1145" s="37"/>
      <c r="V1145" s="37"/>
      <c r="Y1145" s="5"/>
      <c r="AC1145" s="5"/>
      <c r="AG1145" s="5"/>
      <c r="AK1145" s="5"/>
      <c r="AO1145" s="38"/>
      <c r="AP1145" s="5"/>
      <c r="AQ1145" s="5"/>
      <c r="AU1145" s="4"/>
      <c r="AY1145" s="4"/>
      <c r="BC1145" s="39"/>
      <c r="BD1145" s="37"/>
      <c r="BG1145" s="4"/>
      <c r="BK1145" s="4"/>
      <c r="BO1145" s="39"/>
      <c r="BP1145" s="37"/>
      <c r="BQ1145" s="37"/>
      <c r="BR1145" s="37"/>
      <c r="BS1145" s="31"/>
    </row>
    <row r="1146" spans="8:71" s="2" customFormat="1" x14ac:dyDescent="0.2">
      <c r="H1146" s="5"/>
      <c r="U1146" s="37"/>
      <c r="V1146" s="37"/>
      <c r="Y1146" s="5"/>
      <c r="AC1146" s="5"/>
      <c r="AG1146" s="5"/>
      <c r="AK1146" s="5"/>
      <c r="AO1146" s="38"/>
      <c r="AP1146" s="5"/>
      <c r="AQ1146" s="5"/>
      <c r="AU1146" s="4"/>
      <c r="AY1146" s="4"/>
      <c r="BC1146" s="39"/>
      <c r="BD1146" s="37"/>
      <c r="BG1146" s="4"/>
      <c r="BK1146" s="4"/>
      <c r="BO1146" s="39"/>
      <c r="BP1146" s="37"/>
      <c r="BQ1146" s="37"/>
      <c r="BR1146" s="37"/>
      <c r="BS1146" s="31"/>
    </row>
    <row r="1147" spans="8:71" s="2" customFormat="1" x14ac:dyDescent="0.2">
      <c r="H1147" s="5"/>
      <c r="U1147" s="37"/>
      <c r="V1147" s="37"/>
      <c r="Y1147" s="5"/>
      <c r="AC1147" s="5"/>
      <c r="AG1147" s="5"/>
      <c r="AK1147" s="5"/>
      <c r="AO1147" s="38"/>
      <c r="AP1147" s="5"/>
      <c r="AQ1147" s="5"/>
      <c r="AU1147" s="4"/>
      <c r="AY1147" s="4"/>
      <c r="BC1147" s="39"/>
      <c r="BD1147" s="37"/>
      <c r="BG1147" s="4"/>
      <c r="BK1147" s="4"/>
      <c r="BO1147" s="39"/>
      <c r="BP1147" s="37"/>
      <c r="BQ1147" s="37"/>
      <c r="BR1147" s="37"/>
      <c r="BS1147" s="31"/>
    </row>
    <row r="1148" spans="8:71" s="2" customFormat="1" x14ac:dyDescent="0.2">
      <c r="H1148" s="5"/>
      <c r="U1148" s="37"/>
      <c r="V1148" s="37"/>
      <c r="Y1148" s="5"/>
      <c r="AC1148" s="5"/>
      <c r="AG1148" s="5"/>
      <c r="AK1148" s="5"/>
      <c r="AO1148" s="38"/>
      <c r="AP1148" s="5"/>
      <c r="AQ1148" s="5"/>
      <c r="AU1148" s="4"/>
      <c r="AY1148" s="4"/>
      <c r="BC1148" s="39"/>
      <c r="BD1148" s="37"/>
      <c r="BG1148" s="4"/>
      <c r="BK1148" s="4"/>
      <c r="BO1148" s="39"/>
      <c r="BP1148" s="37"/>
      <c r="BQ1148" s="37"/>
      <c r="BR1148" s="37"/>
      <c r="BS1148" s="31"/>
    </row>
    <row r="1149" spans="8:71" s="2" customFormat="1" x14ac:dyDescent="0.2">
      <c r="H1149" s="5"/>
      <c r="U1149" s="37"/>
      <c r="V1149" s="37"/>
      <c r="Y1149" s="5"/>
      <c r="AC1149" s="5"/>
      <c r="AG1149" s="5"/>
      <c r="AK1149" s="5"/>
      <c r="AO1149" s="38"/>
      <c r="AP1149" s="5"/>
      <c r="AQ1149" s="5"/>
      <c r="AU1149" s="4"/>
      <c r="AY1149" s="4"/>
      <c r="BC1149" s="39"/>
      <c r="BD1149" s="37"/>
      <c r="BG1149" s="4"/>
      <c r="BK1149" s="4"/>
      <c r="BO1149" s="39"/>
      <c r="BP1149" s="37"/>
      <c r="BQ1149" s="37"/>
      <c r="BR1149" s="37"/>
      <c r="BS1149" s="31"/>
    </row>
    <row r="1150" spans="8:71" s="2" customFormat="1" x14ac:dyDescent="0.2">
      <c r="H1150" s="5"/>
      <c r="U1150" s="37"/>
      <c r="V1150" s="37"/>
      <c r="Y1150" s="5"/>
      <c r="AC1150" s="5"/>
      <c r="AG1150" s="5"/>
      <c r="AK1150" s="5"/>
      <c r="AO1150" s="38"/>
      <c r="AP1150" s="5"/>
      <c r="AQ1150" s="5"/>
      <c r="AU1150" s="4"/>
      <c r="AY1150" s="4"/>
      <c r="BC1150" s="39"/>
      <c r="BD1150" s="37"/>
      <c r="BG1150" s="4"/>
      <c r="BK1150" s="4"/>
      <c r="BO1150" s="39"/>
      <c r="BP1150" s="37"/>
      <c r="BQ1150" s="37"/>
      <c r="BR1150" s="37"/>
      <c r="BS1150" s="31"/>
    </row>
    <row r="1151" spans="8:71" s="2" customFormat="1" x14ac:dyDescent="0.2">
      <c r="H1151" s="5"/>
      <c r="U1151" s="37"/>
      <c r="V1151" s="37"/>
      <c r="Y1151" s="5"/>
      <c r="AC1151" s="5"/>
      <c r="AG1151" s="5"/>
      <c r="AK1151" s="5"/>
      <c r="AO1151" s="38"/>
      <c r="AP1151" s="5"/>
      <c r="AQ1151" s="5"/>
      <c r="AU1151" s="4"/>
      <c r="AY1151" s="4"/>
      <c r="BC1151" s="39"/>
      <c r="BD1151" s="37"/>
      <c r="BG1151" s="4"/>
      <c r="BK1151" s="4"/>
      <c r="BO1151" s="39"/>
      <c r="BP1151" s="37"/>
      <c r="BQ1151" s="37"/>
      <c r="BR1151" s="37"/>
      <c r="BS1151" s="31"/>
    </row>
    <row r="1152" spans="8:71" s="2" customFormat="1" x14ac:dyDescent="0.2">
      <c r="H1152" s="5"/>
      <c r="U1152" s="37"/>
      <c r="V1152" s="37"/>
      <c r="Y1152" s="5"/>
      <c r="AC1152" s="5"/>
      <c r="AG1152" s="5"/>
      <c r="AK1152" s="5"/>
      <c r="AO1152" s="38"/>
      <c r="AP1152" s="5"/>
      <c r="AQ1152" s="5"/>
      <c r="AU1152" s="4"/>
      <c r="AY1152" s="4"/>
      <c r="BC1152" s="39"/>
      <c r="BD1152" s="37"/>
      <c r="BG1152" s="4"/>
      <c r="BK1152" s="4"/>
      <c r="BO1152" s="39"/>
      <c r="BP1152" s="37"/>
      <c r="BQ1152" s="37"/>
      <c r="BR1152" s="37"/>
      <c r="BS1152" s="31"/>
    </row>
    <row r="1153" spans="8:71" s="2" customFormat="1" x14ac:dyDescent="0.2">
      <c r="H1153" s="5"/>
      <c r="U1153" s="37"/>
      <c r="V1153" s="37"/>
      <c r="Y1153" s="5"/>
      <c r="AC1153" s="5"/>
      <c r="AG1153" s="5"/>
      <c r="AK1153" s="5"/>
      <c r="AO1153" s="38"/>
      <c r="AP1153" s="5"/>
      <c r="AQ1153" s="5"/>
      <c r="AU1153" s="4"/>
      <c r="AY1153" s="4"/>
      <c r="BC1153" s="39"/>
      <c r="BD1153" s="37"/>
      <c r="BG1153" s="4"/>
      <c r="BK1153" s="4"/>
      <c r="BO1153" s="39"/>
      <c r="BP1153" s="37"/>
      <c r="BQ1153" s="37"/>
      <c r="BR1153" s="37"/>
      <c r="BS1153" s="31"/>
    </row>
    <row r="1154" spans="8:71" s="2" customFormat="1" x14ac:dyDescent="0.2">
      <c r="H1154" s="5"/>
      <c r="U1154" s="37"/>
      <c r="V1154" s="37"/>
      <c r="Y1154" s="5"/>
      <c r="AC1154" s="5"/>
      <c r="AG1154" s="5"/>
      <c r="AK1154" s="5"/>
      <c r="AO1154" s="38"/>
      <c r="AP1154" s="5"/>
      <c r="AQ1154" s="5"/>
      <c r="AU1154" s="4"/>
      <c r="AY1154" s="4"/>
      <c r="BC1154" s="39"/>
      <c r="BD1154" s="37"/>
      <c r="BG1154" s="4"/>
      <c r="BK1154" s="4"/>
      <c r="BO1154" s="39"/>
      <c r="BP1154" s="37"/>
      <c r="BQ1154" s="37"/>
      <c r="BR1154" s="37"/>
      <c r="BS1154" s="31"/>
    </row>
    <row r="1155" spans="8:71" s="2" customFormat="1" x14ac:dyDescent="0.2">
      <c r="H1155" s="5"/>
      <c r="U1155" s="37"/>
      <c r="V1155" s="37"/>
      <c r="Y1155" s="5"/>
      <c r="AC1155" s="5"/>
      <c r="AG1155" s="5"/>
      <c r="AK1155" s="5"/>
      <c r="AO1155" s="38"/>
      <c r="AP1155" s="5"/>
      <c r="AQ1155" s="5"/>
      <c r="AU1155" s="4"/>
      <c r="AY1155" s="4"/>
      <c r="BC1155" s="39"/>
      <c r="BD1155" s="37"/>
      <c r="BG1155" s="4"/>
      <c r="BK1155" s="4"/>
      <c r="BO1155" s="39"/>
      <c r="BP1155" s="37"/>
      <c r="BQ1155" s="37"/>
      <c r="BR1155" s="37"/>
      <c r="BS1155" s="31"/>
    </row>
    <row r="1156" spans="8:71" s="2" customFormat="1" x14ac:dyDescent="0.2">
      <c r="H1156" s="5"/>
      <c r="U1156" s="37"/>
      <c r="V1156" s="37"/>
      <c r="Y1156" s="5"/>
      <c r="AC1156" s="5"/>
      <c r="AG1156" s="5"/>
      <c r="AK1156" s="5"/>
      <c r="AO1156" s="38"/>
      <c r="AP1156" s="5"/>
      <c r="AQ1156" s="5"/>
      <c r="AU1156" s="4"/>
      <c r="AY1156" s="4"/>
      <c r="BC1156" s="39"/>
      <c r="BD1156" s="37"/>
      <c r="BG1156" s="4"/>
      <c r="BK1156" s="4"/>
      <c r="BO1156" s="39"/>
      <c r="BP1156" s="37"/>
      <c r="BQ1156" s="37"/>
      <c r="BR1156" s="37"/>
      <c r="BS1156" s="31"/>
    </row>
    <row r="1157" spans="8:71" s="2" customFormat="1" x14ac:dyDescent="0.2">
      <c r="H1157" s="5"/>
      <c r="U1157" s="37"/>
      <c r="V1157" s="37"/>
      <c r="Y1157" s="5"/>
      <c r="AC1157" s="5"/>
      <c r="AG1157" s="5"/>
      <c r="AK1157" s="5"/>
      <c r="AO1157" s="38"/>
      <c r="AP1157" s="5"/>
      <c r="AQ1157" s="5"/>
      <c r="AU1157" s="4"/>
      <c r="AY1157" s="4"/>
      <c r="BC1157" s="39"/>
      <c r="BD1157" s="37"/>
      <c r="BG1157" s="4"/>
      <c r="BK1157" s="4"/>
      <c r="BO1157" s="39"/>
      <c r="BP1157" s="37"/>
      <c r="BQ1157" s="37"/>
      <c r="BR1157" s="37"/>
      <c r="BS1157" s="31"/>
    </row>
    <row r="1158" spans="8:71" s="2" customFormat="1" x14ac:dyDescent="0.2">
      <c r="H1158" s="5"/>
      <c r="U1158" s="37"/>
      <c r="V1158" s="37"/>
      <c r="Y1158" s="5"/>
      <c r="AC1158" s="5"/>
      <c r="AG1158" s="5"/>
      <c r="AK1158" s="5"/>
      <c r="AO1158" s="38"/>
      <c r="AP1158" s="5"/>
      <c r="AQ1158" s="5"/>
      <c r="AU1158" s="4"/>
      <c r="AY1158" s="4"/>
      <c r="BC1158" s="39"/>
      <c r="BD1158" s="37"/>
      <c r="BG1158" s="4"/>
      <c r="BK1158" s="4"/>
      <c r="BO1158" s="39"/>
      <c r="BP1158" s="37"/>
      <c r="BQ1158" s="37"/>
      <c r="BR1158" s="37"/>
      <c r="BS1158" s="31"/>
    </row>
    <row r="1159" spans="8:71" s="2" customFormat="1" x14ac:dyDescent="0.2">
      <c r="H1159" s="5"/>
      <c r="U1159" s="37"/>
      <c r="V1159" s="37"/>
      <c r="Y1159" s="5"/>
      <c r="AC1159" s="5"/>
      <c r="AG1159" s="5"/>
      <c r="AK1159" s="5"/>
      <c r="AO1159" s="38"/>
      <c r="AP1159" s="5"/>
      <c r="AQ1159" s="5"/>
      <c r="AU1159" s="4"/>
      <c r="AY1159" s="4"/>
      <c r="BC1159" s="39"/>
      <c r="BD1159" s="37"/>
      <c r="BG1159" s="4"/>
      <c r="BK1159" s="4"/>
      <c r="BO1159" s="39"/>
      <c r="BP1159" s="37"/>
      <c r="BQ1159" s="37"/>
      <c r="BR1159" s="37"/>
      <c r="BS1159" s="31"/>
    </row>
    <row r="1160" spans="8:71" s="2" customFormat="1" x14ac:dyDescent="0.2">
      <c r="H1160" s="5"/>
      <c r="U1160" s="37"/>
      <c r="V1160" s="37"/>
      <c r="Y1160" s="5"/>
      <c r="AC1160" s="5"/>
      <c r="AG1160" s="5"/>
      <c r="AK1160" s="5"/>
      <c r="AO1160" s="38"/>
      <c r="AP1160" s="5"/>
      <c r="AQ1160" s="5"/>
      <c r="AU1160" s="4"/>
      <c r="AY1160" s="4"/>
      <c r="BC1160" s="39"/>
      <c r="BD1160" s="37"/>
      <c r="BG1160" s="4"/>
      <c r="BK1160" s="4"/>
      <c r="BO1160" s="39"/>
      <c r="BP1160" s="37"/>
      <c r="BQ1160" s="37"/>
      <c r="BR1160" s="37"/>
      <c r="BS1160" s="31"/>
    </row>
    <row r="1161" spans="8:71" s="2" customFormat="1" x14ac:dyDescent="0.2">
      <c r="H1161" s="5"/>
      <c r="U1161" s="37"/>
      <c r="V1161" s="37"/>
      <c r="Y1161" s="5"/>
      <c r="AC1161" s="5"/>
      <c r="AG1161" s="5"/>
      <c r="AK1161" s="5"/>
      <c r="AO1161" s="38"/>
      <c r="AP1161" s="5"/>
      <c r="AQ1161" s="5"/>
      <c r="AU1161" s="4"/>
      <c r="AY1161" s="4"/>
      <c r="BC1161" s="39"/>
      <c r="BD1161" s="37"/>
      <c r="BG1161" s="4"/>
      <c r="BK1161" s="4"/>
      <c r="BO1161" s="39"/>
      <c r="BP1161" s="37"/>
      <c r="BQ1161" s="37"/>
      <c r="BR1161" s="37"/>
      <c r="BS1161" s="31"/>
    </row>
    <row r="1162" spans="8:71" s="2" customFormat="1" x14ac:dyDescent="0.2">
      <c r="H1162" s="5"/>
      <c r="U1162" s="37"/>
      <c r="V1162" s="37"/>
      <c r="Y1162" s="5"/>
      <c r="AC1162" s="5"/>
      <c r="AG1162" s="5"/>
      <c r="AK1162" s="5"/>
      <c r="AO1162" s="38"/>
      <c r="AP1162" s="5"/>
      <c r="AQ1162" s="5"/>
      <c r="AU1162" s="4"/>
      <c r="AY1162" s="4"/>
      <c r="BC1162" s="39"/>
      <c r="BD1162" s="37"/>
      <c r="BG1162" s="4"/>
      <c r="BK1162" s="4"/>
      <c r="BO1162" s="39"/>
      <c r="BP1162" s="37"/>
      <c r="BQ1162" s="37"/>
      <c r="BR1162" s="37"/>
      <c r="BS1162" s="31"/>
    </row>
    <row r="1163" spans="8:71" s="2" customFormat="1" x14ac:dyDescent="0.2">
      <c r="H1163" s="5"/>
      <c r="U1163" s="37"/>
      <c r="V1163" s="37"/>
      <c r="Y1163" s="5"/>
      <c r="AC1163" s="5"/>
      <c r="AG1163" s="5"/>
      <c r="AK1163" s="5"/>
      <c r="AO1163" s="38"/>
      <c r="AP1163" s="5"/>
      <c r="AQ1163" s="5"/>
      <c r="AU1163" s="4"/>
      <c r="AY1163" s="4"/>
      <c r="BC1163" s="39"/>
      <c r="BD1163" s="37"/>
      <c r="BG1163" s="4"/>
      <c r="BK1163" s="4"/>
      <c r="BO1163" s="39"/>
      <c r="BP1163" s="37"/>
      <c r="BQ1163" s="37"/>
      <c r="BR1163" s="37"/>
      <c r="BS1163" s="31"/>
    </row>
    <row r="1164" spans="8:71" s="2" customFormat="1" x14ac:dyDescent="0.2">
      <c r="H1164" s="5"/>
      <c r="U1164" s="37"/>
      <c r="V1164" s="37"/>
      <c r="Y1164" s="5"/>
      <c r="AC1164" s="5"/>
      <c r="AG1164" s="5"/>
      <c r="AK1164" s="5"/>
      <c r="AO1164" s="38"/>
      <c r="AP1164" s="5"/>
      <c r="AQ1164" s="5"/>
      <c r="AU1164" s="4"/>
      <c r="AY1164" s="4"/>
      <c r="BC1164" s="39"/>
      <c r="BD1164" s="37"/>
      <c r="BG1164" s="4"/>
      <c r="BK1164" s="4"/>
      <c r="BO1164" s="39"/>
      <c r="BP1164" s="37"/>
      <c r="BQ1164" s="37"/>
      <c r="BR1164" s="37"/>
      <c r="BS1164" s="31"/>
    </row>
    <row r="1165" spans="8:71" s="2" customFormat="1" x14ac:dyDescent="0.2">
      <c r="H1165" s="5"/>
      <c r="U1165" s="37"/>
      <c r="V1165" s="37"/>
      <c r="Y1165" s="5"/>
      <c r="AC1165" s="5"/>
      <c r="AG1165" s="5"/>
      <c r="AK1165" s="5"/>
      <c r="AO1165" s="38"/>
      <c r="AP1165" s="5"/>
      <c r="AQ1165" s="5"/>
      <c r="AU1165" s="4"/>
      <c r="AY1165" s="4"/>
      <c r="BC1165" s="39"/>
      <c r="BD1165" s="37"/>
      <c r="BG1165" s="4"/>
      <c r="BK1165" s="4"/>
      <c r="BO1165" s="39"/>
      <c r="BP1165" s="37"/>
      <c r="BQ1165" s="37"/>
      <c r="BR1165" s="37"/>
      <c r="BS1165" s="31"/>
    </row>
    <row r="1166" spans="8:71" s="2" customFormat="1" x14ac:dyDescent="0.2">
      <c r="H1166" s="5"/>
      <c r="U1166" s="37"/>
      <c r="V1166" s="37"/>
      <c r="Y1166" s="5"/>
      <c r="AC1166" s="5"/>
      <c r="AG1166" s="5"/>
      <c r="AK1166" s="5"/>
      <c r="AO1166" s="38"/>
      <c r="AP1166" s="5"/>
      <c r="AQ1166" s="5"/>
      <c r="AU1166" s="4"/>
      <c r="AY1166" s="4"/>
      <c r="BC1166" s="39"/>
      <c r="BD1166" s="37"/>
      <c r="BG1166" s="4"/>
      <c r="BK1166" s="4"/>
      <c r="BO1166" s="39"/>
      <c r="BP1166" s="37"/>
      <c r="BQ1166" s="37"/>
      <c r="BR1166" s="37"/>
      <c r="BS1166" s="31"/>
    </row>
    <row r="1167" spans="8:71" s="2" customFormat="1" x14ac:dyDescent="0.2">
      <c r="H1167" s="5"/>
      <c r="U1167" s="37"/>
      <c r="V1167" s="37"/>
      <c r="Y1167" s="5"/>
      <c r="AC1167" s="5"/>
      <c r="AG1167" s="5"/>
      <c r="AK1167" s="5"/>
      <c r="AO1167" s="38"/>
      <c r="AP1167" s="5"/>
      <c r="AQ1167" s="5"/>
      <c r="AU1167" s="4"/>
      <c r="AY1167" s="4"/>
      <c r="BC1167" s="39"/>
      <c r="BD1167" s="37"/>
      <c r="BG1167" s="4"/>
      <c r="BK1167" s="4"/>
      <c r="BO1167" s="39"/>
      <c r="BP1167" s="37"/>
      <c r="BQ1167" s="37"/>
      <c r="BR1167" s="37"/>
      <c r="BS1167" s="31"/>
    </row>
    <row r="1168" spans="8:71" s="2" customFormat="1" x14ac:dyDescent="0.2">
      <c r="H1168" s="5"/>
      <c r="U1168" s="37"/>
      <c r="V1168" s="37"/>
      <c r="Y1168" s="5"/>
      <c r="AC1168" s="5"/>
      <c r="AG1168" s="5"/>
      <c r="AK1168" s="5"/>
      <c r="AO1168" s="38"/>
      <c r="AP1168" s="5"/>
      <c r="AQ1168" s="5"/>
      <c r="AU1168" s="4"/>
      <c r="AY1168" s="4"/>
      <c r="BC1168" s="39"/>
      <c r="BD1168" s="37"/>
      <c r="BG1168" s="4"/>
      <c r="BK1168" s="4"/>
      <c r="BO1168" s="39"/>
      <c r="BP1168" s="37"/>
      <c r="BQ1168" s="37"/>
      <c r="BR1168" s="37"/>
      <c r="BS1168" s="31"/>
    </row>
    <row r="1169" spans="8:71" s="2" customFormat="1" x14ac:dyDescent="0.2">
      <c r="H1169" s="5"/>
      <c r="U1169" s="37"/>
      <c r="V1169" s="37"/>
      <c r="Y1169" s="5"/>
      <c r="AC1169" s="5"/>
      <c r="AG1169" s="5"/>
      <c r="AK1169" s="5"/>
      <c r="AO1169" s="38"/>
      <c r="AP1169" s="5"/>
      <c r="AQ1169" s="5"/>
      <c r="AU1169" s="4"/>
      <c r="AY1169" s="4"/>
      <c r="BC1169" s="39"/>
      <c r="BD1169" s="37"/>
      <c r="BG1169" s="4"/>
      <c r="BK1169" s="4"/>
      <c r="BO1169" s="39"/>
      <c r="BP1169" s="37"/>
      <c r="BQ1169" s="37"/>
      <c r="BR1169" s="37"/>
      <c r="BS1169" s="31"/>
    </row>
    <row r="1170" spans="8:71" s="2" customFormat="1" x14ac:dyDescent="0.2">
      <c r="H1170" s="5"/>
      <c r="U1170" s="37"/>
      <c r="V1170" s="37"/>
      <c r="Y1170" s="5"/>
      <c r="AC1170" s="5"/>
      <c r="AG1170" s="5"/>
      <c r="AK1170" s="5"/>
      <c r="AO1170" s="38"/>
      <c r="AP1170" s="5"/>
      <c r="AQ1170" s="5"/>
      <c r="AU1170" s="4"/>
      <c r="AY1170" s="4"/>
      <c r="BC1170" s="39"/>
      <c r="BD1170" s="37"/>
      <c r="BG1170" s="4"/>
      <c r="BK1170" s="4"/>
      <c r="BO1170" s="39"/>
      <c r="BP1170" s="37"/>
      <c r="BQ1170" s="37"/>
      <c r="BR1170" s="37"/>
      <c r="BS1170" s="31"/>
    </row>
    <row r="1171" spans="8:71" s="2" customFormat="1" x14ac:dyDescent="0.2">
      <c r="H1171" s="5"/>
      <c r="U1171" s="37"/>
      <c r="V1171" s="37"/>
      <c r="Y1171" s="5"/>
      <c r="AC1171" s="5"/>
      <c r="AG1171" s="5"/>
      <c r="AK1171" s="5"/>
      <c r="AO1171" s="38"/>
      <c r="AP1171" s="5"/>
      <c r="AQ1171" s="5"/>
      <c r="AU1171" s="4"/>
      <c r="AY1171" s="4"/>
      <c r="BC1171" s="39"/>
      <c r="BD1171" s="37"/>
      <c r="BG1171" s="4"/>
      <c r="BK1171" s="4"/>
      <c r="BO1171" s="39"/>
      <c r="BP1171" s="37"/>
      <c r="BQ1171" s="37"/>
      <c r="BR1171" s="37"/>
      <c r="BS1171" s="31"/>
    </row>
    <row r="1172" spans="8:71" s="2" customFormat="1" x14ac:dyDescent="0.2">
      <c r="H1172" s="5"/>
      <c r="U1172" s="37"/>
      <c r="V1172" s="37"/>
      <c r="Y1172" s="5"/>
      <c r="AC1172" s="5"/>
      <c r="AG1172" s="5"/>
      <c r="AK1172" s="5"/>
      <c r="AO1172" s="38"/>
      <c r="AP1172" s="5"/>
      <c r="AQ1172" s="5"/>
      <c r="AU1172" s="4"/>
      <c r="AY1172" s="4"/>
      <c r="BC1172" s="39"/>
      <c r="BD1172" s="37"/>
      <c r="BG1172" s="4"/>
      <c r="BK1172" s="4"/>
      <c r="BO1172" s="39"/>
      <c r="BP1172" s="37"/>
      <c r="BQ1172" s="37"/>
      <c r="BR1172" s="37"/>
      <c r="BS1172" s="31"/>
    </row>
    <row r="1173" spans="8:71" s="2" customFormat="1" x14ac:dyDescent="0.2">
      <c r="H1173" s="5"/>
      <c r="U1173" s="37"/>
      <c r="V1173" s="37"/>
      <c r="Y1173" s="5"/>
      <c r="AC1173" s="5"/>
      <c r="AG1173" s="5"/>
      <c r="AK1173" s="5"/>
      <c r="AO1173" s="38"/>
      <c r="AP1173" s="5"/>
      <c r="AQ1173" s="5"/>
      <c r="AU1173" s="4"/>
      <c r="AY1173" s="4"/>
      <c r="BC1173" s="39"/>
      <c r="BD1173" s="37"/>
      <c r="BG1173" s="4"/>
      <c r="BK1173" s="4"/>
      <c r="BO1173" s="39"/>
      <c r="BP1173" s="37"/>
      <c r="BQ1173" s="37"/>
      <c r="BR1173" s="37"/>
      <c r="BS1173" s="31"/>
    </row>
    <row r="1174" spans="8:71" s="2" customFormat="1" x14ac:dyDescent="0.2">
      <c r="H1174" s="5"/>
      <c r="U1174" s="37"/>
      <c r="V1174" s="37"/>
      <c r="Y1174" s="5"/>
      <c r="AC1174" s="5"/>
      <c r="AG1174" s="5"/>
      <c r="AK1174" s="5"/>
      <c r="AO1174" s="38"/>
      <c r="AP1174" s="5"/>
      <c r="AQ1174" s="5"/>
      <c r="AU1174" s="4"/>
      <c r="AY1174" s="4"/>
      <c r="BC1174" s="39"/>
      <c r="BD1174" s="37"/>
      <c r="BG1174" s="4"/>
      <c r="BK1174" s="4"/>
      <c r="BO1174" s="39"/>
      <c r="BP1174" s="37"/>
      <c r="BQ1174" s="37"/>
      <c r="BR1174" s="37"/>
      <c r="BS1174" s="31"/>
    </row>
    <row r="1175" spans="8:71" s="2" customFormat="1" x14ac:dyDescent="0.2">
      <c r="H1175" s="5"/>
      <c r="U1175" s="37"/>
      <c r="V1175" s="37"/>
      <c r="Y1175" s="5"/>
      <c r="AC1175" s="5"/>
      <c r="AG1175" s="5"/>
      <c r="AK1175" s="5"/>
      <c r="AO1175" s="38"/>
      <c r="AP1175" s="5"/>
      <c r="AQ1175" s="5"/>
      <c r="AU1175" s="4"/>
      <c r="AY1175" s="4"/>
      <c r="BC1175" s="39"/>
      <c r="BD1175" s="37"/>
      <c r="BG1175" s="4"/>
      <c r="BK1175" s="4"/>
      <c r="BO1175" s="39"/>
      <c r="BP1175" s="37"/>
      <c r="BQ1175" s="37"/>
      <c r="BR1175" s="37"/>
      <c r="BS1175" s="31"/>
    </row>
    <row r="1176" spans="8:71" s="2" customFormat="1" x14ac:dyDescent="0.2">
      <c r="H1176" s="5"/>
      <c r="U1176" s="37"/>
      <c r="V1176" s="37"/>
      <c r="Y1176" s="5"/>
      <c r="AC1176" s="5"/>
      <c r="AG1176" s="5"/>
      <c r="AK1176" s="5"/>
      <c r="AO1176" s="38"/>
      <c r="AP1176" s="5"/>
      <c r="AQ1176" s="5"/>
      <c r="AU1176" s="4"/>
      <c r="AY1176" s="4"/>
      <c r="BC1176" s="39"/>
      <c r="BD1176" s="37"/>
      <c r="BG1176" s="4"/>
      <c r="BK1176" s="4"/>
      <c r="BO1176" s="39"/>
      <c r="BP1176" s="37"/>
      <c r="BQ1176" s="37"/>
      <c r="BR1176" s="37"/>
      <c r="BS1176" s="31"/>
    </row>
    <row r="1177" spans="8:71" s="2" customFormat="1" x14ac:dyDescent="0.2">
      <c r="H1177" s="5"/>
      <c r="U1177" s="37"/>
      <c r="V1177" s="37"/>
      <c r="Y1177" s="5"/>
      <c r="AC1177" s="5"/>
      <c r="AG1177" s="5"/>
      <c r="AK1177" s="5"/>
      <c r="AO1177" s="38"/>
      <c r="AP1177" s="5"/>
      <c r="AQ1177" s="5"/>
      <c r="AU1177" s="4"/>
      <c r="AY1177" s="4"/>
      <c r="BC1177" s="39"/>
      <c r="BD1177" s="37"/>
      <c r="BG1177" s="4"/>
      <c r="BK1177" s="4"/>
      <c r="BO1177" s="39"/>
      <c r="BP1177" s="37"/>
      <c r="BQ1177" s="37"/>
      <c r="BR1177" s="37"/>
      <c r="BS1177" s="31"/>
    </row>
    <row r="1178" spans="8:71" s="2" customFormat="1" x14ac:dyDescent="0.2">
      <c r="H1178" s="5"/>
      <c r="U1178" s="37"/>
      <c r="V1178" s="37"/>
      <c r="Y1178" s="5"/>
      <c r="AC1178" s="5"/>
      <c r="AG1178" s="5"/>
      <c r="AK1178" s="5"/>
      <c r="AO1178" s="38"/>
      <c r="AP1178" s="5"/>
      <c r="AQ1178" s="5"/>
      <c r="AU1178" s="4"/>
      <c r="AY1178" s="4"/>
      <c r="BC1178" s="39"/>
      <c r="BD1178" s="37"/>
      <c r="BG1178" s="4"/>
      <c r="BK1178" s="4"/>
      <c r="BO1178" s="39"/>
      <c r="BP1178" s="37"/>
      <c r="BQ1178" s="37"/>
      <c r="BR1178" s="37"/>
      <c r="BS1178" s="31"/>
    </row>
    <row r="1179" spans="8:71" s="2" customFormat="1" x14ac:dyDescent="0.2">
      <c r="H1179" s="5"/>
      <c r="U1179" s="37"/>
      <c r="V1179" s="37"/>
      <c r="Y1179" s="5"/>
      <c r="AC1179" s="5"/>
      <c r="AG1179" s="5"/>
      <c r="AK1179" s="5"/>
      <c r="AO1179" s="38"/>
      <c r="AP1179" s="5"/>
      <c r="AQ1179" s="5"/>
      <c r="AU1179" s="4"/>
      <c r="AY1179" s="4"/>
      <c r="BC1179" s="39"/>
      <c r="BD1179" s="37"/>
      <c r="BG1179" s="4"/>
      <c r="BK1179" s="4"/>
      <c r="BO1179" s="39"/>
      <c r="BP1179" s="37"/>
      <c r="BQ1179" s="37"/>
      <c r="BR1179" s="37"/>
      <c r="BS1179" s="31"/>
    </row>
    <row r="1180" spans="8:71" s="2" customFormat="1" x14ac:dyDescent="0.2">
      <c r="H1180" s="5"/>
      <c r="U1180" s="37"/>
      <c r="V1180" s="37"/>
      <c r="Y1180" s="5"/>
      <c r="AC1180" s="5"/>
      <c r="AG1180" s="5"/>
      <c r="AK1180" s="5"/>
      <c r="AO1180" s="38"/>
      <c r="AP1180" s="5"/>
      <c r="AQ1180" s="5"/>
      <c r="AU1180" s="4"/>
      <c r="AY1180" s="4"/>
      <c r="BC1180" s="39"/>
      <c r="BD1180" s="37"/>
      <c r="BG1180" s="4"/>
      <c r="BK1180" s="4"/>
      <c r="BO1180" s="39"/>
      <c r="BP1180" s="37"/>
      <c r="BQ1180" s="37"/>
      <c r="BR1180" s="37"/>
      <c r="BS1180" s="31"/>
    </row>
    <row r="1181" spans="8:71" s="2" customFormat="1" x14ac:dyDescent="0.2">
      <c r="H1181" s="5"/>
      <c r="U1181" s="37"/>
      <c r="V1181" s="37"/>
      <c r="Y1181" s="5"/>
      <c r="AC1181" s="5"/>
      <c r="AG1181" s="5"/>
      <c r="AK1181" s="5"/>
      <c r="AO1181" s="38"/>
      <c r="AP1181" s="5"/>
      <c r="AQ1181" s="5"/>
      <c r="AU1181" s="4"/>
      <c r="AY1181" s="4"/>
      <c r="BC1181" s="39"/>
      <c r="BD1181" s="37"/>
      <c r="BG1181" s="4"/>
      <c r="BK1181" s="4"/>
      <c r="BO1181" s="39"/>
      <c r="BP1181" s="37"/>
      <c r="BQ1181" s="37"/>
      <c r="BR1181" s="37"/>
      <c r="BS1181" s="31"/>
    </row>
    <row r="1182" spans="8:71" s="2" customFormat="1" x14ac:dyDescent="0.2">
      <c r="H1182" s="5"/>
      <c r="U1182" s="37"/>
      <c r="V1182" s="37"/>
      <c r="Y1182" s="5"/>
      <c r="AC1182" s="5"/>
      <c r="AG1182" s="5"/>
      <c r="AK1182" s="5"/>
      <c r="AO1182" s="38"/>
      <c r="AP1182" s="5"/>
      <c r="AQ1182" s="5"/>
      <c r="AU1182" s="4"/>
      <c r="AY1182" s="4"/>
      <c r="BC1182" s="39"/>
      <c r="BD1182" s="37"/>
      <c r="BG1182" s="4"/>
      <c r="BK1182" s="4"/>
      <c r="BO1182" s="39"/>
      <c r="BP1182" s="37"/>
      <c r="BQ1182" s="37"/>
      <c r="BR1182" s="37"/>
      <c r="BS1182" s="31"/>
    </row>
    <row r="1183" spans="8:71" s="2" customFormat="1" x14ac:dyDescent="0.2">
      <c r="H1183" s="5"/>
      <c r="U1183" s="37"/>
      <c r="V1183" s="37"/>
      <c r="Y1183" s="5"/>
      <c r="AC1183" s="5"/>
      <c r="AG1183" s="5"/>
      <c r="AK1183" s="5"/>
      <c r="AO1183" s="38"/>
      <c r="AP1183" s="5"/>
      <c r="AQ1183" s="5"/>
      <c r="AU1183" s="4"/>
      <c r="AY1183" s="4"/>
      <c r="BC1183" s="39"/>
      <c r="BD1183" s="37"/>
      <c r="BG1183" s="4"/>
      <c r="BK1183" s="4"/>
      <c r="BO1183" s="39"/>
      <c r="BP1183" s="37"/>
      <c r="BQ1183" s="37"/>
      <c r="BR1183" s="37"/>
      <c r="BS1183" s="31"/>
    </row>
    <row r="1184" spans="8:71" s="2" customFormat="1" x14ac:dyDescent="0.2">
      <c r="H1184" s="5"/>
      <c r="U1184" s="37"/>
      <c r="V1184" s="37"/>
      <c r="Y1184" s="5"/>
      <c r="AC1184" s="5"/>
      <c r="AG1184" s="5"/>
      <c r="AK1184" s="5"/>
      <c r="AO1184" s="38"/>
      <c r="AP1184" s="5"/>
      <c r="AQ1184" s="5"/>
      <c r="AU1184" s="4"/>
      <c r="AY1184" s="4"/>
      <c r="BC1184" s="39"/>
      <c r="BD1184" s="37"/>
      <c r="BG1184" s="4"/>
      <c r="BK1184" s="4"/>
      <c r="BO1184" s="39"/>
      <c r="BP1184" s="37"/>
      <c r="BQ1184" s="37"/>
      <c r="BR1184" s="37"/>
      <c r="BS1184" s="31"/>
    </row>
    <row r="1185" spans="8:71" s="2" customFormat="1" x14ac:dyDescent="0.2">
      <c r="H1185" s="5"/>
      <c r="U1185" s="37"/>
      <c r="V1185" s="37"/>
      <c r="Y1185" s="5"/>
      <c r="AC1185" s="5"/>
      <c r="AG1185" s="5"/>
      <c r="AK1185" s="5"/>
      <c r="AO1185" s="38"/>
      <c r="AP1185" s="5"/>
      <c r="AQ1185" s="5"/>
      <c r="AU1185" s="4"/>
      <c r="AY1185" s="4"/>
      <c r="BC1185" s="39"/>
      <c r="BD1185" s="37"/>
      <c r="BG1185" s="4"/>
      <c r="BK1185" s="4"/>
      <c r="BO1185" s="39"/>
      <c r="BP1185" s="37"/>
      <c r="BQ1185" s="37"/>
      <c r="BR1185" s="37"/>
      <c r="BS1185" s="31"/>
    </row>
    <row r="1186" spans="8:71" s="2" customFormat="1" x14ac:dyDescent="0.2">
      <c r="H1186" s="5"/>
      <c r="U1186" s="37"/>
      <c r="V1186" s="37"/>
      <c r="Y1186" s="5"/>
      <c r="AC1186" s="5"/>
      <c r="AG1186" s="5"/>
      <c r="AK1186" s="5"/>
      <c r="AO1186" s="38"/>
      <c r="AP1186" s="5"/>
      <c r="AQ1186" s="5"/>
      <c r="AU1186" s="4"/>
      <c r="AY1186" s="4"/>
      <c r="BC1186" s="39"/>
      <c r="BD1186" s="37"/>
      <c r="BG1186" s="4"/>
      <c r="BK1186" s="4"/>
      <c r="BO1186" s="39"/>
      <c r="BP1186" s="37"/>
      <c r="BQ1186" s="37"/>
      <c r="BR1186" s="37"/>
      <c r="BS1186" s="31"/>
    </row>
    <row r="1187" spans="8:71" s="2" customFormat="1" x14ac:dyDescent="0.2">
      <c r="H1187" s="5"/>
      <c r="U1187" s="37"/>
      <c r="V1187" s="37"/>
      <c r="Y1187" s="5"/>
      <c r="AC1187" s="5"/>
      <c r="AG1187" s="5"/>
      <c r="AK1187" s="5"/>
      <c r="AO1187" s="38"/>
      <c r="AP1187" s="5"/>
      <c r="AQ1187" s="5"/>
      <c r="AU1187" s="4"/>
      <c r="AY1187" s="4"/>
      <c r="BC1187" s="39"/>
      <c r="BD1187" s="37"/>
      <c r="BG1187" s="4"/>
      <c r="BK1187" s="4"/>
      <c r="BO1187" s="39"/>
      <c r="BP1187" s="37"/>
      <c r="BQ1187" s="37"/>
      <c r="BR1187" s="37"/>
      <c r="BS1187" s="31"/>
    </row>
    <row r="1188" spans="8:71" s="2" customFormat="1" x14ac:dyDescent="0.2">
      <c r="H1188" s="5"/>
      <c r="U1188" s="37"/>
      <c r="V1188" s="37"/>
      <c r="Y1188" s="5"/>
      <c r="AC1188" s="5"/>
      <c r="AG1188" s="5"/>
      <c r="AK1188" s="5"/>
      <c r="AO1188" s="38"/>
      <c r="AP1188" s="5"/>
      <c r="AQ1188" s="5"/>
      <c r="AU1188" s="4"/>
      <c r="AY1188" s="4"/>
      <c r="BC1188" s="39"/>
      <c r="BD1188" s="37"/>
      <c r="BG1188" s="4"/>
      <c r="BK1188" s="4"/>
      <c r="BO1188" s="39"/>
      <c r="BP1188" s="37"/>
      <c r="BQ1188" s="37"/>
      <c r="BR1188" s="37"/>
      <c r="BS1188" s="31"/>
    </row>
    <row r="1189" spans="8:71" s="2" customFormat="1" x14ac:dyDescent="0.2">
      <c r="H1189" s="5"/>
      <c r="U1189" s="37"/>
      <c r="V1189" s="37"/>
      <c r="Y1189" s="5"/>
      <c r="AC1189" s="5"/>
      <c r="AG1189" s="5"/>
      <c r="AK1189" s="5"/>
      <c r="AO1189" s="38"/>
      <c r="AP1189" s="5"/>
      <c r="AQ1189" s="5"/>
      <c r="AU1189" s="4"/>
      <c r="AY1189" s="4"/>
      <c r="BC1189" s="39"/>
      <c r="BD1189" s="37"/>
      <c r="BG1189" s="4"/>
      <c r="BK1189" s="4"/>
      <c r="BO1189" s="39"/>
      <c r="BP1189" s="37"/>
      <c r="BQ1189" s="37"/>
      <c r="BR1189" s="37"/>
      <c r="BS1189" s="31"/>
    </row>
    <row r="1190" spans="8:71" s="2" customFormat="1" x14ac:dyDescent="0.2">
      <c r="H1190" s="5"/>
      <c r="U1190" s="37"/>
      <c r="V1190" s="37"/>
      <c r="Y1190" s="5"/>
      <c r="AC1190" s="5"/>
      <c r="AG1190" s="5"/>
      <c r="AK1190" s="5"/>
      <c r="AO1190" s="38"/>
      <c r="AP1190" s="5"/>
      <c r="AQ1190" s="5"/>
      <c r="AU1190" s="4"/>
      <c r="AY1190" s="4"/>
      <c r="BC1190" s="39"/>
      <c r="BD1190" s="37"/>
      <c r="BG1190" s="4"/>
      <c r="BK1190" s="4"/>
      <c r="BO1190" s="39"/>
      <c r="BP1190" s="37"/>
      <c r="BQ1190" s="37"/>
      <c r="BR1190" s="37"/>
      <c r="BS1190" s="31"/>
    </row>
    <row r="1191" spans="8:71" s="2" customFormat="1" x14ac:dyDescent="0.2">
      <c r="H1191" s="5"/>
      <c r="U1191" s="37"/>
      <c r="V1191" s="37"/>
      <c r="Y1191" s="5"/>
      <c r="AC1191" s="5"/>
      <c r="AG1191" s="5"/>
      <c r="AK1191" s="5"/>
      <c r="AO1191" s="38"/>
      <c r="AP1191" s="5"/>
      <c r="AQ1191" s="5"/>
      <c r="AU1191" s="4"/>
      <c r="AY1191" s="4"/>
      <c r="BC1191" s="39"/>
      <c r="BD1191" s="37"/>
      <c r="BG1191" s="4"/>
      <c r="BK1191" s="4"/>
      <c r="BO1191" s="39"/>
      <c r="BP1191" s="37"/>
      <c r="BQ1191" s="37"/>
      <c r="BR1191" s="37"/>
      <c r="BS1191" s="31"/>
    </row>
    <row r="1192" spans="8:71" s="2" customFormat="1" x14ac:dyDescent="0.2">
      <c r="H1192" s="5"/>
      <c r="U1192" s="37"/>
      <c r="V1192" s="37"/>
      <c r="Y1192" s="5"/>
      <c r="AC1192" s="5"/>
      <c r="AG1192" s="5"/>
      <c r="AK1192" s="5"/>
      <c r="AO1192" s="38"/>
      <c r="AP1192" s="5"/>
      <c r="AQ1192" s="5"/>
      <c r="AU1192" s="4"/>
      <c r="AY1192" s="4"/>
      <c r="BC1192" s="39"/>
      <c r="BD1192" s="37"/>
      <c r="BG1192" s="4"/>
      <c r="BK1192" s="4"/>
      <c r="BO1192" s="39"/>
      <c r="BP1192" s="37"/>
      <c r="BQ1192" s="37"/>
      <c r="BR1192" s="37"/>
      <c r="BS1192" s="31"/>
    </row>
    <row r="1193" spans="8:71" s="2" customFormat="1" x14ac:dyDescent="0.2">
      <c r="H1193" s="5"/>
      <c r="U1193" s="37"/>
      <c r="V1193" s="37"/>
      <c r="Y1193" s="5"/>
      <c r="AC1193" s="5"/>
      <c r="AG1193" s="5"/>
      <c r="AK1193" s="5"/>
      <c r="AO1193" s="38"/>
      <c r="AP1193" s="5"/>
      <c r="AQ1193" s="5"/>
      <c r="AU1193" s="4"/>
      <c r="AY1193" s="4"/>
      <c r="BC1193" s="39"/>
      <c r="BD1193" s="37"/>
      <c r="BG1193" s="4"/>
      <c r="BK1193" s="4"/>
      <c r="BO1193" s="39"/>
      <c r="BP1193" s="37"/>
      <c r="BQ1193" s="37"/>
      <c r="BR1193" s="37"/>
      <c r="BS1193" s="31"/>
    </row>
    <row r="1194" spans="8:71" s="2" customFormat="1" x14ac:dyDescent="0.2">
      <c r="H1194" s="5"/>
      <c r="U1194" s="37"/>
      <c r="V1194" s="37"/>
      <c r="Y1194" s="5"/>
      <c r="AC1194" s="5"/>
      <c r="AG1194" s="5"/>
      <c r="AK1194" s="5"/>
      <c r="AO1194" s="38"/>
      <c r="AP1194" s="5"/>
      <c r="AQ1194" s="5"/>
      <c r="AU1194" s="4"/>
      <c r="AY1194" s="4"/>
      <c r="BC1194" s="39"/>
      <c r="BD1194" s="37"/>
      <c r="BG1194" s="4"/>
      <c r="BK1194" s="4"/>
      <c r="BO1194" s="39"/>
      <c r="BP1194" s="37"/>
      <c r="BQ1194" s="37"/>
      <c r="BR1194" s="37"/>
      <c r="BS1194" s="31"/>
    </row>
    <row r="1195" spans="8:71" s="2" customFormat="1" x14ac:dyDescent="0.2">
      <c r="H1195" s="5"/>
      <c r="U1195" s="37"/>
      <c r="V1195" s="37"/>
      <c r="Y1195" s="5"/>
      <c r="AC1195" s="5"/>
      <c r="AG1195" s="5"/>
      <c r="AK1195" s="5"/>
      <c r="AO1195" s="38"/>
      <c r="AP1195" s="5"/>
      <c r="AQ1195" s="5"/>
      <c r="AU1195" s="4"/>
      <c r="AY1195" s="4"/>
      <c r="BC1195" s="39"/>
      <c r="BD1195" s="37"/>
      <c r="BG1195" s="4"/>
      <c r="BK1195" s="4"/>
      <c r="BO1195" s="39"/>
      <c r="BP1195" s="37"/>
      <c r="BQ1195" s="37"/>
      <c r="BR1195" s="37"/>
      <c r="BS1195" s="31"/>
    </row>
    <row r="1196" spans="8:71" s="2" customFormat="1" x14ac:dyDescent="0.2">
      <c r="H1196" s="5"/>
      <c r="U1196" s="37"/>
      <c r="V1196" s="37"/>
      <c r="Y1196" s="5"/>
      <c r="AC1196" s="5"/>
      <c r="AG1196" s="5"/>
      <c r="AK1196" s="5"/>
      <c r="AO1196" s="38"/>
      <c r="AP1196" s="5"/>
      <c r="AQ1196" s="5"/>
      <c r="AU1196" s="4"/>
      <c r="AY1196" s="4"/>
      <c r="BC1196" s="39"/>
      <c r="BD1196" s="37"/>
      <c r="BG1196" s="4"/>
      <c r="BK1196" s="4"/>
      <c r="BO1196" s="39"/>
      <c r="BP1196" s="37"/>
      <c r="BQ1196" s="37"/>
      <c r="BR1196" s="37"/>
      <c r="BS1196" s="31"/>
    </row>
    <row r="1197" spans="8:71" s="2" customFormat="1" x14ac:dyDescent="0.2">
      <c r="H1197" s="5"/>
      <c r="U1197" s="37"/>
      <c r="V1197" s="37"/>
      <c r="Y1197" s="5"/>
      <c r="AC1197" s="5"/>
      <c r="AG1197" s="5"/>
      <c r="AK1197" s="5"/>
      <c r="AO1197" s="38"/>
      <c r="AP1197" s="5"/>
      <c r="AQ1197" s="5"/>
      <c r="AU1197" s="4"/>
      <c r="AY1197" s="4"/>
      <c r="BC1197" s="39"/>
      <c r="BD1197" s="37"/>
      <c r="BG1197" s="4"/>
      <c r="BK1197" s="4"/>
      <c r="BO1197" s="39"/>
      <c r="BP1197" s="37"/>
      <c r="BQ1197" s="37"/>
      <c r="BR1197" s="37"/>
      <c r="BS1197" s="31"/>
    </row>
    <row r="1198" spans="8:71" s="2" customFormat="1" x14ac:dyDescent="0.2">
      <c r="H1198" s="5"/>
      <c r="U1198" s="37"/>
      <c r="V1198" s="37"/>
      <c r="Y1198" s="5"/>
      <c r="AC1198" s="5"/>
      <c r="AG1198" s="5"/>
      <c r="AK1198" s="5"/>
      <c r="AO1198" s="38"/>
      <c r="AP1198" s="5"/>
      <c r="AQ1198" s="5"/>
      <c r="AU1198" s="4"/>
      <c r="AY1198" s="4"/>
      <c r="BC1198" s="39"/>
      <c r="BD1198" s="37"/>
      <c r="BG1198" s="4"/>
      <c r="BK1198" s="4"/>
      <c r="BO1198" s="39"/>
      <c r="BP1198" s="37"/>
      <c r="BQ1198" s="37"/>
      <c r="BR1198" s="37"/>
      <c r="BS1198" s="31"/>
    </row>
    <row r="1199" spans="8:71" s="2" customFormat="1" x14ac:dyDescent="0.2">
      <c r="H1199" s="5"/>
      <c r="U1199" s="37"/>
      <c r="V1199" s="37"/>
      <c r="Y1199" s="5"/>
      <c r="AC1199" s="5"/>
      <c r="AG1199" s="5"/>
      <c r="AK1199" s="5"/>
      <c r="AO1199" s="38"/>
      <c r="AP1199" s="5"/>
      <c r="AQ1199" s="5"/>
      <c r="AU1199" s="4"/>
      <c r="AY1199" s="4"/>
      <c r="BC1199" s="39"/>
      <c r="BD1199" s="37"/>
      <c r="BG1199" s="4"/>
      <c r="BK1199" s="4"/>
      <c r="BO1199" s="39"/>
      <c r="BP1199" s="37"/>
      <c r="BQ1199" s="37"/>
      <c r="BR1199" s="37"/>
      <c r="BS1199" s="31"/>
    </row>
    <row r="1200" spans="8:71" s="2" customFormat="1" x14ac:dyDescent="0.2">
      <c r="H1200" s="5"/>
      <c r="U1200" s="37"/>
      <c r="V1200" s="37"/>
      <c r="Y1200" s="5"/>
      <c r="AC1200" s="5"/>
      <c r="AG1200" s="5"/>
      <c r="AK1200" s="5"/>
      <c r="AO1200" s="38"/>
      <c r="AP1200" s="5"/>
      <c r="AQ1200" s="5"/>
      <c r="AU1200" s="4"/>
      <c r="AY1200" s="4"/>
      <c r="BC1200" s="39"/>
      <c r="BD1200" s="37"/>
      <c r="BG1200" s="4"/>
      <c r="BK1200" s="4"/>
      <c r="BO1200" s="39"/>
      <c r="BP1200" s="37"/>
      <c r="BQ1200" s="37"/>
      <c r="BR1200" s="37"/>
      <c r="BS1200" s="31"/>
    </row>
    <row r="1201" spans="8:71" s="2" customFormat="1" x14ac:dyDescent="0.2">
      <c r="H1201" s="5"/>
      <c r="U1201" s="37"/>
      <c r="V1201" s="37"/>
      <c r="Y1201" s="5"/>
      <c r="AC1201" s="5"/>
      <c r="AG1201" s="5"/>
      <c r="AK1201" s="5"/>
      <c r="AO1201" s="38"/>
      <c r="AP1201" s="5"/>
      <c r="AQ1201" s="5"/>
      <c r="AU1201" s="4"/>
      <c r="AY1201" s="4"/>
      <c r="BC1201" s="39"/>
      <c r="BD1201" s="37"/>
      <c r="BG1201" s="4"/>
      <c r="BK1201" s="4"/>
      <c r="BO1201" s="39"/>
      <c r="BP1201" s="37"/>
      <c r="BQ1201" s="37"/>
      <c r="BR1201" s="37"/>
      <c r="BS1201" s="31"/>
    </row>
    <row r="1202" spans="8:71" s="2" customFormat="1" x14ac:dyDescent="0.2">
      <c r="H1202" s="5"/>
      <c r="U1202" s="37"/>
      <c r="V1202" s="37"/>
      <c r="Y1202" s="5"/>
      <c r="AC1202" s="5"/>
      <c r="AG1202" s="5"/>
      <c r="AK1202" s="5"/>
      <c r="AO1202" s="38"/>
      <c r="AP1202" s="5"/>
      <c r="AQ1202" s="5"/>
      <c r="AU1202" s="4"/>
      <c r="AY1202" s="4"/>
      <c r="BC1202" s="39"/>
      <c r="BD1202" s="37"/>
      <c r="BG1202" s="4"/>
      <c r="BK1202" s="4"/>
      <c r="BO1202" s="39"/>
      <c r="BP1202" s="37"/>
      <c r="BQ1202" s="37"/>
      <c r="BR1202" s="37"/>
      <c r="BS1202" s="31"/>
    </row>
    <row r="1203" spans="8:71" s="2" customFormat="1" x14ac:dyDescent="0.2">
      <c r="H1203" s="5"/>
      <c r="U1203" s="37"/>
      <c r="V1203" s="37"/>
      <c r="Y1203" s="5"/>
      <c r="AC1203" s="5"/>
      <c r="AG1203" s="5"/>
      <c r="AK1203" s="5"/>
      <c r="AO1203" s="38"/>
      <c r="AP1203" s="5"/>
      <c r="AQ1203" s="5"/>
      <c r="AU1203" s="4"/>
      <c r="AY1203" s="4"/>
      <c r="BC1203" s="39"/>
      <c r="BD1203" s="37"/>
      <c r="BG1203" s="4"/>
      <c r="BK1203" s="4"/>
      <c r="BO1203" s="39"/>
      <c r="BP1203" s="37"/>
      <c r="BQ1203" s="37"/>
      <c r="BR1203" s="37"/>
      <c r="BS1203" s="31"/>
    </row>
    <row r="1204" spans="8:71" s="2" customFormat="1" x14ac:dyDescent="0.2">
      <c r="H1204" s="5"/>
      <c r="U1204" s="37"/>
      <c r="V1204" s="37"/>
      <c r="Y1204" s="5"/>
      <c r="AC1204" s="5"/>
      <c r="AG1204" s="5"/>
      <c r="AK1204" s="5"/>
      <c r="AO1204" s="38"/>
      <c r="AP1204" s="5"/>
      <c r="AQ1204" s="5"/>
      <c r="AU1204" s="4"/>
      <c r="AY1204" s="4"/>
      <c r="BC1204" s="39"/>
      <c r="BD1204" s="37"/>
      <c r="BG1204" s="4"/>
      <c r="BK1204" s="4"/>
      <c r="BO1204" s="39"/>
      <c r="BP1204" s="37"/>
      <c r="BQ1204" s="37"/>
      <c r="BR1204" s="37"/>
      <c r="BS1204" s="31"/>
    </row>
    <row r="1205" spans="8:71" s="2" customFormat="1" x14ac:dyDescent="0.2">
      <c r="H1205" s="5"/>
      <c r="U1205" s="37"/>
      <c r="V1205" s="37"/>
      <c r="Y1205" s="5"/>
      <c r="AC1205" s="5"/>
      <c r="AG1205" s="5"/>
      <c r="AK1205" s="5"/>
      <c r="AO1205" s="38"/>
      <c r="AP1205" s="5"/>
      <c r="AQ1205" s="5"/>
      <c r="AU1205" s="4"/>
      <c r="AY1205" s="4"/>
      <c r="BC1205" s="39"/>
      <c r="BD1205" s="37"/>
      <c r="BG1205" s="4"/>
      <c r="BK1205" s="4"/>
      <c r="BO1205" s="39"/>
      <c r="BP1205" s="37"/>
      <c r="BQ1205" s="37"/>
      <c r="BR1205" s="37"/>
      <c r="BS1205" s="31"/>
    </row>
    <row r="1206" spans="8:71" s="2" customFormat="1" x14ac:dyDescent="0.2">
      <c r="H1206" s="5"/>
      <c r="U1206" s="37"/>
      <c r="V1206" s="37"/>
      <c r="Y1206" s="5"/>
      <c r="AC1206" s="5"/>
      <c r="AG1206" s="5"/>
      <c r="AK1206" s="5"/>
      <c r="AO1206" s="38"/>
      <c r="AP1206" s="5"/>
      <c r="AQ1206" s="5"/>
      <c r="AU1206" s="4"/>
      <c r="AY1206" s="4"/>
      <c r="BC1206" s="39"/>
      <c r="BD1206" s="37"/>
      <c r="BG1206" s="4"/>
      <c r="BK1206" s="4"/>
      <c r="BO1206" s="39"/>
      <c r="BP1206" s="37"/>
      <c r="BQ1206" s="37"/>
      <c r="BR1206" s="37"/>
      <c r="BS1206" s="31"/>
    </row>
    <row r="1207" spans="8:71" s="2" customFormat="1" x14ac:dyDescent="0.2">
      <c r="H1207" s="5"/>
      <c r="U1207" s="37"/>
      <c r="V1207" s="37"/>
      <c r="Y1207" s="5"/>
      <c r="AC1207" s="5"/>
      <c r="AG1207" s="5"/>
      <c r="AK1207" s="5"/>
      <c r="AO1207" s="38"/>
      <c r="AP1207" s="5"/>
      <c r="AQ1207" s="5"/>
      <c r="AU1207" s="4"/>
      <c r="AY1207" s="4"/>
      <c r="BC1207" s="39"/>
      <c r="BD1207" s="37"/>
      <c r="BG1207" s="4"/>
      <c r="BK1207" s="4"/>
      <c r="BO1207" s="39"/>
      <c r="BP1207" s="37"/>
      <c r="BQ1207" s="37"/>
      <c r="BR1207" s="37"/>
      <c r="BS1207" s="31"/>
    </row>
    <row r="1208" spans="8:71" s="2" customFormat="1" x14ac:dyDescent="0.2">
      <c r="H1208" s="5"/>
      <c r="U1208" s="37"/>
      <c r="V1208" s="37"/>
      <c r="Y1208" s="5"/>
      <c r="AC1208" s="5"/>
      <c r="AG1208" s="5"/>
      <c r="AK1208" s="5"/>
      <c r="AO1208" s="38"/>
      <c r="AP1208" s="5"/>
      <c r="AQ1208" s="5"/>
      <c r="AU1208" s="4"/>
      <c r="AY1208" s="4"/>
      <c r="BC1208" s="39"/>
      <c r="BD1208" s="37"/>
      <c r="BG1208" s="4"/>
      <c r="BK1208" s="4"/>
      <c r="BO1208" s="39"/>
      <c r="BP1208" s="37"/>
      <c r="BQ1208" s="37"/>
      <c r="BR1208" s="37"/>
      <c r="BS1208" s="31"/>
    </row>
    <row r="1209" spans="8:71" s="2" customFormat="1" x14ac:dyDescent="0.2">
      <c r="H1209" s="5"/>
      <c r="U1209" s="37"/>
      <c r="V1209" s="37"/>
      <c r="Y1209" s="5"/>
      <c r="AC1209" s="5"/>
      <c r="AG1209" s="5"/>
      <c r="AK1209" s="5"/>
      <c r="AO1209" s="38"/>
      <c r="AP1209" s="5"/>
      <c r="AQ1209" s="5"/>
      <c r="AU1209" s="4"/>
      <c r="AY1209" s="4"/>
      <c r="BC1209" s="39"/>
      <c r="BD1209" s="37"/>
      <c r="BG1209" s="4"/>
      <c r="BK1209" s="4"/>
      <c r="BO1209" s="39"/>
      <c r="BP1209" s="37"/>
      <c r="BQ1209" s="37"/>
      <c r="BR1209" s="37"/>
      <c r="BS1209" s="31"/>
    </row>
    <row r="1210" spans="8:71" s="2" customFormat="1" x14ac:dyDescent="0.2">
      <c r="H1210" s="5"/>
      <c r="U1210" s="37"/>
      <c r="V1210" s="37"/>
      <c r="Y1210" s="5"/>
      <c r="AC1210" s="5"/>
      <c r="AG1210" s="5"/>
      <c r="AK1210" s="5"/>
      <c r="AO1210" s="38"/>
      <c r="AP1210" s="5"/>
      <c r="AQ1210" s="5"/>
      <c r="AU1210" s="4"/>
      <c r="AY1210" s="4"/>
      <c r="BC1210" s="39"/>
      <c r="BD1210" s="37"/>
      <c r="BG1210" s="4"/>
      <c r="BK1210" s="4"/>
      <c r="BO1210" s="39"/>
      <c r="BP1210" s="37"/>
      <c r="BQ1210" s="37"/>
      <c r="BR1210" s="37"/>
      <c r="BS1210" s="31"/>
    </row>
    <row r="1211" spans="8:71" s="2" customFormat="1" x14ac:dyDescent="0.2">
      <c r="H1211" s="5"/>
      <c r="U1211" s="37"/>
      <c r="V1211" s="37"/>
      <c r="Y1211" s="5"/>
      <c r="AC1211" s="5"/>
      <c r="AG1211" s="5"/>
      <c r="AK1211" s="5"/>
      <c r="AO1211" s="38"/>
      <c r="AP1211" s="5"/>
      <c r="AQ1211" s="5"/>
      <c r="AU1211" s="4"/>
      <c r="AY1211" s="4"/>
      <c r="BC1211" s="39"/>
      <c r="BD1211" s="37"/>
      <c r="BG1211" s="4"/>
      <c r="BK1211" s="4"/>
      <c r="BO1211" s="39"/>
      <c r="BP1211" s="37"/>
      <c r="BQ1211" s="37"/>
      <c r="BR1211" s="37"/>
      <c r="BS1211" s="31"/>
    </row>
    <row r="1212" spans="8:71" s="2" customFormat="1" x14ac:dyDescent="0.2">
      <c r="H1212" s="5"/>
      <c r="U1212" s="37"/>
      <c r="V1212" s="37"/>
      <c r="Y1212" s="5"/>
      <c r="AC1212" s="5"/>
      <c r="AG1212" s="5"/>
      <c r="AK1212" s="5"/>
      <c r="AO1212" s="38"/>
      <c r="AP1212" s="5"/>
      <c r="AQ1212" s="5"/>
      <c r="AU1212" s="4"/>
      <c r="AY1212" s="4"/>
      <c r="BC1212" s="39"/>
      <c r="BD1212" s="37"/>
      <c r="BG1212" s="4"/>
      <c r="BK1212" s="4"/>
      <c r="BO1212" s="39"/>
      <c r="BP1212" s="37"/>
      <c r="BQ1212" s="37"/>
      <c r="BR1212" s="37"/>
      <c r="BS1212" s="31"/>
    </row>
    <row r="1213" spans="8:71" s="2" customFormat="1" x14ac:dyDescent="0.2">
      <c r="H1213" s="5"/>
      <c r="U1213" s="37"/>
      <c r="V1213" s="37"/>
      <c r="Y1213" s="5"/>
      <c r="AC1213" s="5"/>
      <c r="AG1213" s="5"/>
      <c r="AK1213" s="5"/>
      <c r="AO1213" s="38"/>
      <c r="AP1213" s="5"/>
      <c r="AQ1213" s="5"/>
      <c r="AU1213" s="4"/>
      <c r="AY1213" s="4"/>
      <c r="BC1213" s="39"/>
      <c r="BD1213" s="37"/>
      <c r="BG1213" s="4"/>
      <c r="BK1213" s="4"/>
      <c r="BO1213" s="39"/>
      <c r="BP1213" s="37"/>
      <c r="BQ1213" s="37"/>
      <c r="BR1213" s="37"/>
      <c r="BS1213" s="31"/>
    </row>
    <row r="1214" spans="8:71" s="2" customFormat="1" x14ac:dyDescent="0.2">
      <c r="H1214" s="5"/>
      <c r="U1214" s="37"/>
      <c r="V1214" s="37"/>
      <c r="Y1214" s="5"/>
      <c r="AC1214" s="5"/>
      <c r="AG1214" s="5"/>
      <c r="AK1214" s="5"/>
      <c r="AO1214" s="38"/>
      <c r="AP1214" s="5"/>
      <c r="AQ1214" s="5"/>
      <c r="AU1214" s="4"/>
      <c r="AY1214" s="4"/>
      <c r="BC1214" s="39"/>
      <c r="BD1214" s="37"/>
      <c r="BG1214" s="4"/>
      <c r="BK1214" s="4"/>
      <c r="BO1214" s="39"/>
      <c r="BP1214" s="37"/>
      <c r="BQ1214" s="37"/>
      <c r="BR1214" s="37"/>
      <c r="BS1214" s="31"/>
    </row>
    <row r="1215" spans="8:71" s="2" customFormat="1" x14ac:dyDescent="0.2">
      <c r="H1215" s="5"/>
      <c r="U1215" s="37"/>
      <c r="V1215" s="37"/>
      <c r="Y1215" s="5"/>
      <c r="AC1215" s="5"/>
      <c r="AG1215" s="5"/>
      <c r="AK1215" s="5"/>
      <c r="AO1215" s="38"/>
      <c r="AP1215" s="5"/>
      <c r="AQ1215" s="5"/>
      <c r="AU1215" s="4"/>
      <c r="AY1215" s="4"/>
      <c r="BC1215" s="39"/>
      <c r="BD1215" s="37"/>
      <c r="BG1215" s="4"/>
      <c r="BK1215" s="4"/>
      <c r="BO1215" s="39"/>
      <c r="BP1215" s="37"/>
      <c r="BQ1215" s="37"/>
      <c r="BR1215" s="37"/>
      <c r="BS1215" s="31"/>
    </row>
    <row r="1216" spans="8:71" s="2" customFormat="1" x14ac:dyDescent="0.2">
      <c r="H1216" s="5"/>
      <c r="U1216" s="37"/>
      <c r="V1216" s="37"/>
      <c r="Y1216" s="5"/>
      <c r="AC1216" s="5"/>
      <c r="AG1216" s="5"/>
      <c r="AK1216" s="5"/>
      <c r="AO1216" s="38"/>
      <c r="AP1216" s="5"/>
      <c r="AQ1216" s="5"/>
      <c r="AU1216" s="4"/>
      <c r="AY1216" s="4"/>
      <c r="BC1216" s="39"/>
      <c r="BD1216" s="37"/>
      <c r="BG1216" s="4"/>
      <c r="BK1216" s="4"/>
      <c r="BO1216" s="39"/>
      <c r="BP1216" s="37"/>
      <c r="BQ1216" s="37"/>
      <c r="BR1216" s="37"/>
      <c r="BS1216" s="31"/>
    </row>
    <row r="1217" spans="8:71" s="2" customFormat="1" x14ac:dyDescent="0.2">
      <c r="H1217" s="5"/>
      <c r="U1217" s="37"/>
      <c r="V1217" s="37"/>
      <c r="Y1217" s="5"/>
      <c r="AC1217" s="5"/>
      <c r="AG1217" s="5"/>
      <c r="AK1217" s="5"/>
      <c r="AO1217" s="38"/>
      <c r="AP1217" s="5"/>
      <c r="AQ1217" s="5"/>
      <c r="AU1217" s="4"/>
      <c r="AY1217" s="4"/>
      <c r="BC1217" s="39"/>
      <c r="BD1217" s="37"/>
      <c r="BG1217" s="4"/>
      <c r="BK1217" s="4"/>
      <c r="BO1217" s="39"/>
      <c r="BP1217" s="37"/>
      <c r="BQ1217" s="37"/>
      <c r="BR1217" s="37"/>
      <c r="BS1217" s="31"/>
    </row>
    <row r="1218" spans="8:71" s="2" customFormat="1" x14ac:dyDescent="0.2">
      <c r="H1218" s="5"/>
      <c r="U1218" s="37"/>
      <c r="V1218" s="37"/>
      <c r="Y1218" s="5"/>
      <c r="AC1218" s="5"/>
      <c r="AG1218" s="5"/>
      <c r="AK1218" s="5"/>
      <c r="AO1218" s="38"/>
      <c r="AP1218" s="5"/>
      <c r="AQ1218" s="5"/>
      <c r="AU1218" s="4"/>
      <c r="AY1218" s="4"/>
      <c r="BC1218" s="39"/>
      <c r="BD1218" s="37"/>
      <c r="BG1218" s="4"/>
      <c r="BK1218" s="4"/>
      <c r="BO1218" s="39"/>
      <c r="BP1218" s="37"/>
      <c r="BQ1218" s="37"/>
      <c r="BR1218" s="37"/>
      <c r="BS1218" s="31"/>
    </row>
    <row r="1219" spans="8:71" s="2" customFormat="1" x14ac:dyDescent="0.2">
      <c r="H1219" s="5"/>
      <c r="U1219" s="37"/>
      <c r="V1219" s="37"/>
      <c r="Y1219" s="5"/>
      <c r="AC1219" s="5"/>
      <c r="AG1219" s="5"/>
      <c r="AK1219" s="5"/>
      <c r="AO1219" s="38"/>
      <c r="AP1219" s="5"/>
      <c r="AQ1219" s="5"/>
      <c r="AU1219" s="4"/>
      <c r="AY1219" s="4"/>
      <c r="BC1219" s="39"/>
      <c r="BD1219" s="37"/>
      <c r="BG1219" s="4"/>
      <c r="BK1219" s="4"/>
      <c r="BO1219" s="39"/>
      <c r="BP1219" s="37"/>
      <c r="BQ1219" s="37"/>
      <c r="BR1219" s="37"/>
      <c r="BS1219" s="31"/>
    </row>
    <row r="1220" spans="8:71" s="2" customFormat="1" x14ac:dyDescent="0.2">
      <c r="H1220" s="5"/>
      <c r="U1220" s="37"/>
      <c r="V1220" s="37"/>
      <c r="Y1220" s="5"/>
      <c r="AC1220" s="5"/>
      <c r="AG1220" s="5"/>
      <c r="AK1220" s="5"/>
      <c r="AO1220" s="38"/>
      <c r="AP1220" s="5"/>
      <c r="AQ1220" s="5"/>
      <c r="AU1220" s="4"/>
      <c r="AY1220" s="4"/>
      <c r="BC1220" s="39"/>
      <c r="BD1220" s="37"/>
      <c r="BG1220" s="4"/>
      <c r="BK1220" s="4"/>
      <c r="BO1220" s="39"/>
      <c r="BP1220" s="37"/>
      <c r="BQ1220" s="37"/>
      <c r="BR1220" s="37"/>
      <c r="BS1220" s="31"/>
    </row>
    <row r="1221" spans="8:71" s="2" customFormat="1" x14ac:dyDescent="0.2">
      <c r="H1221" s="5"/>
      <c r="U1221" s="37"/>
      <c r="V1221" s="37"/>
      <c r="Y1221" s="5"/>
      <c r="AC1221" s="5"/>
      <c r="AG1221" s="5"/>
      <c r="AK1221" s="5"/>
      <c r="AO1221" s="38"/>
      <c r="AP1221" s="5"/>
      <c r="AQ1221" s="5"/>
      <c r="AU1221" s="4"/>
      <c r="AY1221" s="4"/>
      <c r="BC1221" s="39"/>
      <c r="BD1221" s="37"/>
      <c r="BG1221" s="4"/>
      <c r="BK1221" s="4"/>
      <c r="BO1221" s="39"/>
      <c r="BP1221" s="37"/>
      <c r="BQ1221" s="37"/>
      <c r="BR1221" s="37"/>
      <c r="BS1221" s="31"/>
    </row>
    <row r="1222" spans="8:71" s="2" customFormat="1" x14ac:dyDescent="0.2">
      <c r="H1222" s="5"/>
      <c r="U1222" s="37"/>
      <c r="V1222" s="37"/>
      <c r="Y1222" s="5"/>
      <c r="AC1222" s="5"/>
      <c r="AG1222" s="5"/>
      <c r="AK1222" s="5"/>
      <c r="AO1222" s="38"/>
      <c r="AP1222" s="5"/>
      <c r="AQ1222" s="5"/>
      <c r="AU1222" s="4"/>
      <c r="AY1222" s="4"/>
      <c r="BC1222" s="39"/>
      <c r="BD1222" s="37"/>
      <c r="BG1222" s="4"/>
      <c r="BK1222" s="4"/>
      <c r="BO1222" s="39"/>
      <c r="BP1222" s="37"/>
      <c r="BQ1222" s="37"/>
      <c r="BR1222" s="37"/>
      <c r="BS1222" s="31"/>
    </row>
    <row r="1223" spans="8:71" s="2" customFormat="1" x14ac:dyDescent="0.2">
      <c r="H1223" s="5"/>
      <c r="U1223" s="37"/>
      <c r="V1223" s="37"/>
      <c r="Y1223" s="5"/>
      <c r="AC1223" s="5"/>
      <c r="AG1223" s="5"/>
      <c r="AK1223" s="5"/>
      <c r="AO1223" s="38"/>
      <c r="AP1223" s="5"/>
      <c r="AQ1223" s="5"/>
      <c r="AU1223" s="4"/>
      <c r="AY1223" s="4"/>
      <c r="BC1223" s="39"/>
      <c r="BD1223" s="37"/>
      <c r="BG1223" s="4"/>
      <c r="BK1223" s="4"/>
      <c r="BO1223" s="39"/>
      <c r="BP1223" s="37"/>
      <c r="BQ1223" s="37"/>
      <c r="BR1223" s="37"/>
      <c r="BS1223" s="31"/>
    </row>
    <row r="1224" spans="8:71" s="2" customFormat="1" x14ac:dyDescent="0.2">
      <c r="H1224" s="5"/>
      <c r="U1224" s="37"/>
      <c r="V1224" s="37"/>
      <c r="Y1224" s="5"/>
      <c r="AC1224" s="5"/>
      <c r="AG1224" s="5"/>
      <c r="AK1224" s="5"/>
      <c r="AO1224" s="38"/>
      <c r="AP1224" s="5"/>
      <c r="AQ1224" s="5"/>
      <c r="AU1224" s="4"/>
      <c r="AY1224" s="4"/>
      <c r="BC1224" s="39"/>
      <c r="BD1224" s="37"/>
      <c r="BG1224" s="4"/>
      <c r="BK1224" s="4"/>
      <c r="BO1224" s="39"/>
      <c r="BP1224" s="37"/>
      <c r="BQ1224" s="37"/>
      <c r="BR1224" s="37"/>
      <c r="BS1224" s="31"/>
    </row>
    <row r="1225" spans="8:71" s="2" customFormat="1" x14ac:dyDescent="0.2">
      <c r="H1225" s="5"/>
      <c r="U1225" s="37"/>
      <c r="V1225" s="37"/>
      <c r="Y1225" s="5"/>
      <c r="AC1225" s="5"/>
      <c r="AG1225" s="5"/>
      <c r="AK1225" s="5"/>
      <c r="AO1225" s="38"/>
      <c r="AP1225" s="5"/>
      <c r="AQ1225" s="5"/>
      <c r="AU1225" s="4"/>
      <c r="AY1225" s="4"/>
      <c r="BC1225" s="39"/>
      <c r="BD1225" s="37"/>
      <c r="BG1225" s="4"/>
      <c r="BK1225" s="4"/>
      <c r="BO1225" s="39"/>
      <c r="BP1225" s="37"/>
      <c r="BQ1225" s="37"/>
      <c r="BR1225" s="37"/>
      <c r="BS1225" s="31"/>
    </row>
    <row r="1226" spans="8:71" s="2" customFormat="1" x14ac:dyDescent="0.2">
      <c r="H1226" s="5"/>
      <c r="U1226" s="37"/>
      <c r="V1226" s="37"/>
      <c r="Y1226" s="5"/>
      <c r="AC1226" s="5"/>
      <c r="AG1226" s="5"/>
      <c r="AK1226" s="5"/>
      <c r="AO1226" s="38"/>
      <c r="AP1226" s="5"/>
      <c r="AQ1226" s="5"/>
      <c r="AU1226" s="4"/>
      <c r="AY1226" s="4"/>
      <c r="BC1226" s="39"/>
      <c r="BD1226" s="37"/>
      <c r="BG1226" s="4"/>
      <c r="BK1226" s="4"/>
      <c r="BO1226" s="39"/>
      <c r="BP1226" s="37"/>
      <c r="BQ1226" s="37"/>
      <c r="BR1226" s="37"/>
      <c r="BS1226" s="31"/>
    </row>
    <row r="1227" spans="8:71" s="2" customFormat="1" x14ac:dyDescent="0.2">
      <c r="H1227" s="5"/>
      <c r="U1227" s="37"/>
      <c r="V1227" s="37"/>
      <c r="Y1227" s="5"/>
      <c r="AC1227" s="5"/>
      <c r="AG1227" s="5"/>
      <c r="AK1227" s="5"/>
      <c r="AO1227" s="38"/>
      <c r="AP1227" s="5"/>
      <c r="AQ1227" s="5"/>
      <c r="AU1227" s="4"/>
      <c r="AY1227" s="4"/>
      <c r="BC1227" s="39"/>
      <c r="BD1227" s="37"/>
      <c r="BG1227" s="4"/>
      <c r="BK1227" s="4"/>
      <c r="BO1227" s="39"/>
      <c r="BP1227" s="37"/>
      <c r="BQ1227" s="37"/>
      <c r="BR1227" s="37"/>
      <c r="BS1227" s="31"/>
    </row>
    <row r="1228" spans="8:71" s="2" customFormat="1" x14ac:dyDescent="0.2">
      <c r="H1228" s="5"/>
      <c r="U1228" s="37"/>
      <c r="V1228" s="37"/>
      <c r="Y1228" s="5"/>
      <c r="AC1228" s="5"/>
      <c r="AG1228" s="5"/>
      <c r="AK1228" s="5"/>
      <c r="AO1228" s="38"/>
      <c r="AP1228" s="5"/>
      <c r="AQ1228" s="5"/>
      <c r="AU1228" s="4"/>
      <c r="AY1228" s="4"/>
      <c r="BC1228" s="39"/>
      <c r="BD1228" s="37"/>
      <c r="BG1228" s="4"/>
      <c r="BK1228" s="4"/>
      <c r="BO1228" s="39"/>
      <c r="BP1228" s="37"/>
      <c r="BQ1228" s="37"/>
      <c r="BR1228" s="37"/>
      <c r="BS1228" s="31"/>
    </row>
    <row r="1229" spans="8:71" s="2" customFormat="1" x14ac:dyDescent="0.2">
      <c r="H1229" s="5"/>
      <c r="U1229" s="37"/>
      <c r="V1229" s="37"/>
      <c r="Y1229" s="5"/>
      <c r="AC1229" s="5"/>
      <c r="AG1229" s="5"/>
      <c r="AK1229" s="5"/>
      <c r="AO1229" s="38"/>
      <c r="AP1229" s="5"/>
      <c r="AQ1229" s="5"/>
      <c r="AU1229" s="4"/>
      <c r="AY1229" s="4"/>
      <c r="BC1229" s="39"/>
      <c r="BD1229" s="37"/>
      <c r="BG1229" s="4"/>
      <c r="BK1229" s="4"/>
      <c r="BO1229" s="39"/>
      <c r="BP1229" s="37"/>
      <c r="BQ1229" s="37"/>
      <c r="BR1229" s="37"/>
      <c r="BS1229" s="31"/>
    </row>
    <row r="1230" spans="8:71" s="2" customFormat="1" x14ac:dyDescent="0.2">
      <c r="H1230" s="5"/>
      <c r="U1230" s="37"/>
      <c r="V1230" s="37"/>
      <c r="Y1230" s="5"/>
      <c r="AC1230" s="5"/>
      <c r="AG1230" s="5"/>
      <c r="AK1230" s="5"/>
      <c r="AO1230" s="38"/>
      <c r="AP1230" s="5"/>
      <c r="AQ1230" s="5"/>
      <c r="AU1230" s="4"/>
      <c r="AY1230" s="4"/>
      <c r="BC1230" s="39"/>
      <c r="BD1230" s="37"/>
      <c r="BG1230" s="4"/>
      <c r="BK1230" s="4"/>
      <c r="BO1230" s="39"/>
      <c r="BP1230" s="37"/>
      <c r="BQ1230" s="37"/>
      <c r="BR1230" s="37"/>
      <c r="BS1230" s="31"/>
    </row>
    <row r="1231" spans="8:71" s="2" customFormat="1" x14ac:dyDescent="0.2">
      <c r="H1231" s="5"/>
      <c r="U1231" s="37"/>
      <c r="V1231" s="37"/>
      <c r="Y1231" s="5"/>
      <c r="AC1231" s="5"/>
      <c r="AG1231" s="5"/>
      <c r="AK1231" s="5"/>
      <c r="AO1231" s="38"/>
      <c r="AP1231" s="5"/>
      <c r="AQ1231" s="5"/>
      <c r="AU1231" s="4"/>
      <c r="AY1231" s="4"/>
      <c r="BC1231" s="39"/>
      <c r="BD1231" s="37"/>
      <c r="BG1231" s="4"/>
      <c r="BK1231" s="4"/>
      <c r="BO1231" s="39"/>
      <c r="BP1231" s="37"/>
      <c r="BQ1231" s="37"/>
      <c r="BR1231" s="37"/>
      <c r="BS1231" s="31"/>
    </row>
    <row r="1232" spans="8:71" s="2" customFormat="1" x14ac:dyDescent="0.2">
      <c r="H1232" s="5"/>
      <c r="U1232" s="37"/>
      <c r="V1232" s="37"/>
      <c r="Y1232" s="5"/>
      <c r="AC1232" s="5"/>
      <c r="AG1232" s="5"/>
      <c r="AK1232" s="5"/>
      <c r="AO1232" s="38"/>
      <c r="AP1232" s="5"/>
      <c r="AQ1232" s="5"/>
      <c r="AU1232" s="4"/>
      <c r="AY1232" s="4"/>
      <c r="BC1232" s="39"/>
      <c r="BD1232" s="37"/>
      <c r="BG1232" s="4"/>
      <c r="BK1232" s="4"/>
      <c r="BO1232" s="39"/>
      <c r="BP1232" s="37"/>
      <c r="BQ1232" s="37"/>
      <c r="BR1232" s="37"/>
      <c r="BS1232" s="31"/>
    </row>
    <row r="1233" spans="8:71" s="2" customFormat="1" x14ac:dyDescent="0.2">
      <c r="H1233" s="5"/>
      <c r="U1233" s="37"/>
      <c r="V1233" s="37"/>
      <c r="Y1233" s="5"/>
      <c r="AC1233" s="5"/>
      <c r="AG1233" s="5"/>
      <c r="AK1233" s="5"/>
      <c r="AO1233" s="38"/>
      <c r="AP1233" s="5"/>
      <c r="AQ1233" s="5"/>
      <c r="AU1233" s="4"/>
      <c r="AY1233" s="4"/>
      <c r="BC1233" s="39"/>
      <c r="BD1233" s="37"/>
      <c r="BG1233" s="4"/>
      <c r="BK1233" s="4"/>
      <c r="BO1233" s="39"/>
      <c r="BP1233" s="37"/>
      <c r="BQ1233" s="37"/>
      <c r="BR1233" s="37"/>
      <c r="BS1233" s="31"/>
    </row>
    <row r="1234" spans="8:71" s="2" customFormat="1" x14ac:dyDescent="0.2">
      <c r="H1234" s="5"/>
      <c r="U1234" s="37"/>
      <c r="V1234" s="37"/>
      <c r="Y1234" s="5"/>
      <c r="AC1234" s="5"/>
      <c r="AG1234" s="5"/>
      <c r="AK1234" s="5"/>
      <c r="AO1234" s="38"/>
      <c r="AP1234" s="5"/>
      <c r="AQ1234" s="5"/>
      <c r="AU1234" s="4"/>
      <c r="AY1234" s="4"/>
      <c r="BC1234" s="39"/>
      <c r="BD1234" s="37"/>
      <c r="BG1234" s="4"/>
      <c r="BK1234" s="4"/>
      <c r="BO1234" s="39"/>
      <c r="BP1234" s="37"/>
      <c r="BQ1234" s="37"/>
      <c r="BR1234" s="37"/>
      <c r="BS1234" s="31"/>
    </row>
    <row r="1235" spans="8:71" s="2" customFormat="1" x14ac:dyDescent="0.2">
      <c r="H1235" s="5"/>
      <c r="U1235" s="37"/>
      <c r="V1235" s="37"/>
      <c r="Y1235" s="5"/>
      <c r="AC1235" s="5"/>
      <c r="AG1235" s="5"/>
      <c r="AK1235" s="5"/>
      <c r="AO1235" s="38"/>
      <c r="AP1235" s="5"/>
      <c r="AQ1235" s="5"/>
      <c r="AU1235" s="4"/>
      <c r="AY1235" s="4"/>
      <c r="BC1235" s="39"/>
      <c r="BD1235" s="37"/>
      <c r="BG1235" s="4"/>
      <c r="BK1235" s="4"/>
      <c r="BO1235" s="39"/>
      <c r="BP1235" s="37"/>
      <c r="BQ1235" s="37"/>
      <c r="BR1235" s="37"/>
      <c r="BS1235" s="31"/>
    </row>
    <row r="1236" spans="8:71" s="2" customFormat="1" x14ac:dyDescent="0.2">
      <c r="H1236" s="5"/>
      <c r="U1236" s="37"/>
      <c r="V1236" s="37"/>
      <c r="Y1236" s="5"/>
      <c r="AC1236" s="5"/>
      <c r="AG1236" s="5"/>
      <c r="AK1236" s="5"/>
      <c r="AO1236" s="38"/>
      <c r="AP1236" s="5"/>
      <c r="AQ1236" s="5"/>
      <c r="AU1236" s="4"/>
      <c r="AY1236" s="4"/>
      <c r="BC1236" s="39"/>
      <c r="BD1236" s="37"/>
      <c r="BG1236" s="4"/>
      <c r="BK1236" s="4"/>
      <c r="BO1236" s="39"/>
      <c r="BP1236" s="37"/>
      <c r="BQ1236" s="37"/>
      <c r="BR1236" s="37"/>
      <c r="BS1236" s="31"/>
    </row>
    <row r="1237" spans="8:71" s="2" customFormat="1" x14ac:dyDescent="0.2">
      <c r="H1237" s="5"/>
      <c r="U1237" s="37"/>
      <c r="V1237" s="37"/>
      <c r="Y1237" s="5"/>
      <c r="AC1237" s="5"/>
      <c r="AG1237" s="5"/>
      <c r="AK1237" s="5"/>
      <c r="AO1237" s="38"/>
      <c r="AP1237" s="5"/>
      <c r="AQ1237" s="5"/>
      <c r="AU1237" s="4"/>
      <c r="AY1237" s="4"/>
      <c r="BC1237" s="39"/>
      <c r="BD1237" s="37"/>
      <c r="BG1237" s="4"/>
      <c r="BK1237" s="4"/>
      <c r="BO1237" s="39"/>
      <c r="BP1237" s="37"/>
      <c r="BQ1237" s="37"/>
      <c r="BR1237" s="37"/>
      <c r="BS1237" s="31"/>
    </row>
    <row r="1238" spans="8:71" s="2" customFormat="1" x14ac:dyDescent="0.2">
      <c r="H1238" s="5"/>
      <c r="U1238" s="37"/>
      <c r="V1238" s="37"/>
      <c r="Y1238" s="5"/>
      <c r="AC1238" s="5"/>
      <c r="AG1238" s="5"/>
      <c r="AK1238" s="5"/>
      <c r="AO1238" s="38"/>
      <c r="AP1238" s="5"/>
      <c r="AQ1238" s="5"/>
      <c r="AU1238" s="4"/>
      <c r="AY1238" s="4"/>
      <c r="BC1238" s="39"/>
      <c r="BD1238" s="37"/>
      <c r="BG1238" s="4"/>
      <c r="BK1238" s="4"/>
      <c r="BO1238" s="39"/>
      <c r="BP1238" s="37"/>
      <c r="BQ1238" s="37"/>
      <c r="BR1238" s="37"/>
      <c r="BS1238" s="31"/>
    </row>
    <row r="1239" spans="8:71" s="2" customFormat="1" x14ac:dyDescent="0.2">
      <c r="H1239" s="5"/>
      <c r="U1239" s="37"/>
      <c r="V1239" s="37"/>
      <c r="Y1239" s="5"/>
      <c r="AC1239" s="5"/>
      <c r="AG1239" s="5"/>
      <c r="AK1239" s="5"/>
      <c r="AO1239" s="38"/>
      <c r="AP1239" s="5"/>
      <c r="AQ1239" s="5"/>
      <c r="AU1239" s="4"/>
      <c r="AY1239" s="4"/>
      <c r="BC1239" s="39"/>
      <c r="BD1239" s="37"/>
      <c r="BG1239" s="4"/>
      <c r="BK1239" s="4"/>
      <c r="BO1239" s="39"/>
      <c r="BP1239" s="37"/>
      <c r="BQ1239" s="37"/>
      <c r="BR1239" s="37"/>
      <c r="BS1239" s="31"/>
    </row>
    <row r="1240" spans="8:71" s="2" customFormat="1" x14ac:dyDescent="0.2">
      <c r="H1240" s="5"/>
      <c r="U1240" s="37"/>
      <c r="V1240" s="37"/>
      <c r="Y1240" s="5"/>
      <c r="AC1240" s="5"/>
      <c r="AG1240" s="5"/>
      <c r="AK1240" s="5"/>
      <c r="AO1240" s="38"/>
      <c r="AP1240" s="5"/>
      <c r="AQ1240" s="5"/>
      <c r="AU1240" s="4"/>
      <c r="AY1240" s="4"/>
      <c r="BC1240" s="39"/>
      <c r="BD1240" s="37"/>
      <c r="BG1240" s="4"/>
      <c r="BK1240" s="4"/>
      <c r="BO1240" s="39"/>
      <c r="BP1240" s="37"/>
      <c r="BQ1240" s="37"/>
      <c r="BR1240" s="37"/>
      <c r="BS1240" s="31"/>
    </row>
    <row r="1241" spans="8:71" s="2" customFormat="1" x14ac:dyDescent="0.2">
      <c r="H1241" s="5"/>
      <c r="U1241" s="37"/>
      <c r="V1241" s="37"/>
      <c r="Y1241" s="5"/>
      <c r="AC1241" s="5"/>
      <c r="AG1241" s="5"/>
      <c r="AK1241" s="5"/>
      <c r="AO1241" s="38"/>
      <c r="AP1241" s="5"/>
      <c r="AQ1241" s="5"/>
      <c r="AU1241" s="4"/>
      <c r="AY1241" s="4"/>
      <c r="BC1241" s="39"/>
      <c r="BD1241" s="37"/>
      <c r="BG1241" s="4"/>
      <c r="BK1241" s="4"/>
      <c r="BO1241" s="39"/>
      <c r="BP1241" s="37"/>
      <c r="BQ1241" s="37"/>
      <c r="BR1241" s="37"/>
      <c r="BS1241" s="31"/>
    </row>
    <row r="1242" spans="8:71" s="2" customFormat="1" x14ac:dyDescent="0.2">
      <c r="H1242" s="5"/>
      <c r="U1242" s="37"/>
      <c r="V1242" s="37"/>
      <c r="Y1242" s="5"/>
      <c r="AC1242" s="5"/>
      <c r="AG1242" s="5"/>
      <c r="AK1242" s="5"/>
      <c r="AO1242" s="38"/>
      <c r="AP1242" s="5"/>
      <c r="AQ1242" s="5"/>
      <c r="AU1242" s="4"/>
      <c r="AY1242" s="4"/>
      <c r="BC1242" s="39"/>
      <c r="BD1242" s="37"/>
      <c r="BG1242" s="4"/>
      <c r="BK1242" s="4"/>
      <c r="BO1242" s="39"/>
      <c r="BP1242" s="37"/>
      <c r="BQ1242" s="37"/>
      <c r="BR1242" s="37"/>
      <c r="BS1242" s="31"/>
    </row>
    <row r="1243" spans="8:71" s="2" customFormat="1" x14ac:dyDescent="0.2">
      <c r="H1243" s="5"/>
      <c r="U1243" s="37"/>
      <c r="V1243" s="37"/>
      <c r="Y1243" s="5"/>
      <c r="AC1243" s="5"/>
      <c r="AG1243" s="5"/>
      <c r="AK1243" s="5"/>
      <c r="AO1243" s="38"/>
      <c r="AP1243" s="5"/>
      <c r="AQ1243" s="5"/>
      <c r="AU1243" s="4"/>
      <c r="AY1243" s="4"/>
      <c r="BC1243" s="39"/>
      <c r="BD1243" s="37"/>
      <c r="BG1243" s="4"/>
      <c r="BK1243" s="4"/>
      <c r="BO1243" s="39"/>
      <c r="BP1243" s="37"/>
      <c r="BQ1243" s="37"/>
      <c r="BR1243" s="37"/>
      <c r="BS1243" s="31"/>
    </row>
    <row r="1244" spans="8:71" s="2" customFormat="1" x14ac:dyDescent="0.2">
      <c r="H1244" s="5"/>
      <c r="U1244" s="37"/>
      <c r="V1244" s="37"/>
      <c r="Y1244" s="5"/>
      <c r="AC1244" s="5"/>
      <c r="AG1244" s="5"/>
      <c r="AK1244" s="5"/>
      <c r="AO1244" s="38"/>
      <c r="AP1244" s="5"/>
      <c r="AQ1244" s="5"/>
      <c r="AU1244" s="4"/>
      <c r="AY1244" s="4"/>
      <c r="BC1244" s="39"/>
      <c r="BD1244" s="37"/>
      <c r="BG1244" s="4"/>
      <c r="BK1244" s="4"/>
      <c r="BO1244" s="39"/>
      <c r="BP1244" s="37"/>
      <c r="BQ1244" s="37"/>
      <c r="BR1244" s="37"/>
      <c r="BS1244" s="31"/>
    </row>
    <row r="1245" spans="8:71" s="2" customFormat="1" x14ac:dyDescent="0.2">
      <c r="H1245" s="5"/>
      <c r="U1245" s="37"/>
      <c r="V1245" s="37"/>
      <c r="Y1245" s="5"/>
      <c r="AC1245" s="5"/>
      <c r="AG1245" s="5"/>
      <c r="AK1245" s="5"/>
      <c r="AO1245" s="38"/>
      <c r="AP1245" s="5"/>
      <c r="AQ1245" s="5"/>
      <c r="AU1245" s="4"/>
      <c r="AY1245" s="4"/>
      <c r="BC1245" s="39"/>
      <c r="BD1245" s="37"/>
      <c r="BG1245" s="4"/>
      <c r="BK1245" s="4"/>
      <c r="BO1245" s="39"/>
      <c r="BP1245" s="37"/>
      <c r="BQ1245" s="37"/>
      <c r="BR1245" s="37"/>
      <c r="BS1245" s="31"/>
    </row>
    <row r="1246" spans="8:71" s="2" customFormat="1" x14ac:dyDescent="0.2">
      <c r="H1246" s="5"/>
      <c r="U1246" s="37"/>
      <c r="V1246" s="37"/>
      <c r="Y1246" s="5"/>
      <c r="AC1246" s="5"/>
      <c r="AG1246" s="5"/>
      <c r="AK1246" s="5"/>
      <c r="AO1246" s="38"/>
      <c r="AP1246" s="5"/>
      <c r="AQ1246" s="5"/>
      <c r="AU1246" s="4"/>
      <c r="AY1246" s="4"/>
      <c r="BC1246" s="39"/>
      <c r="BD1246" s="37"/>
      <c r="BG1246" s="4"/>
      <c r="BK1246" s="4"/>
      <c r="BO1246" s="39"/>
      <c r="BP1246" s="37"/>
      <c r="BQ1246" s="37"/>
      <c r="BR1246" s="37"/>
      <c r="BS1246" s="31"/>
    </row>
    <row r="1247" spans="8:71" s="2" customFormat="1" x14ac:dyDescent="0.2">
      <c r="H1247" s="5"/>
      <c r="U1247" s="37"/>
      <c r="V1247" s="37"/>
      <c r="Y1247" s="5"/>
      <c r="AC1247" s="5"/>
      <c r="AG1247" s="5"/>
      <c r="AK1247" s="5"/>
      <c r="AO1247" s="38"/>
      <c r="AP1247" s="5"/>
      <c r="AQ1247" s="5"/>
      <c r="AU1247" s="4"/>
      <c r="AY1247" s="4"/>
      <c r="BC1247" s="39"/>
      <c r="BD1247" s="37"/>
      <c r="BG1247" s="4"/>
      <c r="BK1247" s="4"/>
      <c r="BO1247" s="39"/>
      <c r="BP1247" s="37"/>
      <c r="BQ1247" s="37"/>
      <c r="BR1247" s="37"/>
      <c r="BS1247" s="31"/>
    </row>
    <row r="1248" spans="8:71" s="2" customFormat="1" x14ac:dyDescent="0.2">
      <c r="H1248" s="5"/>
      <c r="U1248" s="37"/>
      <c r="V1248" s="37"/>
      <c r="Y1248" s="5"/>
      <c r="AC1248" s="5"/>
      <c r="AG1248" s="5"/>
      <c r="AK1248" s="5"/>
      <c r="AO1248" s="38"/>
      <c r="AP1248" s="5"/>
      <c r="AQ1248" s="5"/>
      <c r="AU1248" s="4"/>
      <c r="AY1248" s="4"/>
      <c r="BC1248" s="39"/>
      <c r="BD1248" s="37"/>
      <c r="BG1248" s="4"/>
      <c r="BK1248" s="4"/>
      <c r="BO1248" s="39"/>
      <c r="BP1248" s="37"/>
      <c r="BQ1248" s="37"/>
      <c r="BR1248" s="37"/>
      <c r="BS1248" s="31"/>
    </row>
    <row r="1249" spans="8:71" s="2" customFormat="1" x14ac:dyDescent="0.2">
      <c r="H1249" s="5"/>
      <c r="U1249" s="37"/>
      <c r="V1249" s="37"/>
      <c r="Y1249" s="5"/>
      <c r="AC1249" s="5"/>
      <c r="AG1249" s="5"/>
      <c r="AK1249" s="5"/>
      <c r="AO1249" s="38"/>
      <c r="AP1249" s="5"/>
      <c r="AQ1249" s="5"/>
      <c r="AU1249" s="4"/>
      <c r="AY1249" s="4"/>
      <c r="BC1249" s="39"/>
      <c r="BD1249" s="37"/>
      <c r="BG1249" s="4"/>
      <c r="BK1249" s="4"/>
      <c r="BO1249" s="39"/>
      <c r="BP1249" s="37"/>
      <c r="BQ1249" s="37"/>
      <c r="BR1249" s="37"/>
      <c r="BS1249" s="31"/>
    </row>
    <row r="1250" spans="8:71" s="2" customFormat="1" x14ac:dyDescent="0.2">
      <c r="H1250" s="5"/>
      <c r="U1250" s="37"/>
      <c r="V1250" s="37"/>
      <c r="Y1250" s="5"/>
      <c r="AC1250" s="5"/>
      <c r="AG1250" s="5"/>
      <c r="AK1250" s="5"/>
      <c r="AO1250" s="38"/>
      <c r="AP1250" s="5"/>
      <c r="AQ1250" s="5"/>
      <c r="AU1250" s="4"/>
      <c r="AY1250" s="4"/>
      <c r="BC1250" s="39"/>
      <c r="BD1250" s="37"/>
      <c r="BG1250" s="4"/>
      <c r="BK1250" s="4"/>
      <c r="BO1250" s="39"/>
      <c r="BP1250" s="37"/>
      <c r="BQ1250" s="37"/>
      <c r="BR1250" s="37"/>
      <c r="BS1250" s="31"/>
    </row>
    <row r="1251" spans="8:71" s="2" customFormat="1" x14ac:dyDescent="0.2">
      <c r="H1251" s="5"/>
      <c r="U1251" s="37"/>
      <c r="V1251" s="37"/>
      <c r="Y1251" s="5"/>
      <c r="AC1251" s="5"/>
      <c r="AG1251" s="5"/>
      <c r="AK1251" s="5"/>
      <c r="AO1251" s="38"/>
      <c r="AP1251" s="5"/>
      <c r="AQ1251" s="5"/>
      <c r="AU1251" s="4"/>
      <c r="AY1251" s="4"/>
      <c r="BC1251" s="39"/>
      <c r="BD1251" s="37"/>
      <c r="BG1251" s="4"/>
      <c r="BK1251" s="4"/>
      <c r="BO1251" s="39"/>
      <c r="BP1251" s="37"/>
      <c r="BQ1251" s="37"/>
      <c r="BR1251" s="37"/>
      <c r="BS1251" s="31"/>
    </row>
    <row r="1252" spans="8:71" s="2" customFormat="1" x14ac:dyDescent="0.2">
      <c r="H1252" s="5"/>
      <c r="U1252" s="37"/>
      <c r="V1252" s="37"/>
      <c r="Y1252" s="5"/>
      <c r="AC1252" s="5"/>
      <c r="AG1252" s="5"/>
      <c r="AK1252" s="5"/>
      <c r="AO1252" s="38"/>
      <c r="AP1252" s="5"/>
      <c r="AQ1252" s="5"/>
      <c r="AU1252" s="4"/>
      <c r="AY1252" s="4"/>
      <c r="BC1252" s="39"/>
      <c r="BD1252" s="37"/>
      <c r="BG1252" s="4"/>
      <c r="BK1252" s="4"/>
      <c r="BO1252" s="39"/>
      <c r="BP1252" s="37"/>
      <c r="BQ1252" s="37"/>
      <c r="BR1252" s="37"/>
      <c r="BS1252" s="31"/>
    </row>
    <row r="1253" spans="8:71" s="2" customFormat="1" x14ac:dyDescent="0.2">
      <c r="H1253" s="5"/>
      <c r="U1253" s="37"/>
      <c r="V1253" s="37"/>
      <c r="Y1253" s="5"/>
      <c r="AC1253" s="5"/>
      <c r="AG1253" s="5"/>
      <c r="AK1253" s="5"/>
      <c r="AO1253" s="38"/>
      <c r="AP1253" s="5"/>
      <c r="AQ1253" s="5"/>
      <c r="AU1253" s="4"/>
      <c r="AY1253" s="4"/>
      <c r="BC1253" s="39"/>
      <c r="BD1253" s="37"/>
      <c r="BG1253" s="4"/>
      <c r="BK1253" s="4"/>
      <c r="BO1253" s="39"/>
      <c r="BP1253" s="37"/>
      <c r="BQ1253" s="37"/>
      <c r="BR1253" s="37"/>
      <c r="BS1253" s="31"/>
    </row>
    <row r="1254" spans="8:71" s="2" customFormat="1" x14ac:dyDescent="0.2">
      <c r="H1254" s="5"/>
      <c r="U1254" s="37"/>
      <c r="V1254" s="37"/>
      <c r="Y1254" s="5"/>
      <c r="AC1254" s="5"/>
      <c r="AG1254" s="5"/>
      <c r="AK1254" s="5"/>
      <c r="AO1254" s="38"/>
      <c r="AP1254" s="5"/>
      <c r="AQ1254" s="5"/>
      <c r="AU1254" s="4"/>
      <c r="AY1254" s="4"/>
      <c r="BC1254" s="39"/>
      <c r="BD1254" s="37"/>
      <c r="BG1254" s="4"/>
      <c r="BK1254" s="4"/>
      <c r="BO1254" s="39"/>
      <c r="BP1254" s="37"/>
      <c r="BQ1254" s="37"/>
      <c r="BR1254" s="37"/>
      <c r="BS1254" s="31"/>
    </row>
    <row r="1255" spans="8:71" s="2" customFormat="1" x14ac:dyDescent="0.2">
      <c r="H1255" s="5"/>
      <c r="U1255" s="37"/>
      <c r="V1255" s="37"/>
      <c r="Y1255" s="5"/>
      <c r="AC1255" s="5"/>
      <c r="AG1255" s="5"/>
      <c r="AK1255" s="5"/>
      <c r="AO1255" s="38"/>
      <c r="AP1255" s="5"/>
      <c r="AQ1255" s="5"/>
      <c r="AU1255" s="4"/>
      <c r="AY1255" s="4"/>
      <c r="BC1255" s="39"/>
      <c r="BD1255" s="37"/>
      <c r="BG1255" s="4"/>
      <c r="BK1255" s="4"/>
      <c r="BO1255" s="39"/>
      <c r="BP1255" s="37"/>
      <c r="BQ1255" s="37"/>
      <c r="BR1255" s="37"/>
      <c r="BS1255" s="31"/>
    </row>
    <row r="1256" spans="8:71" s="2" customFormat="1" x14ac:dyDescent="0.2">
      <c r="H1256" s="5"/>
      <c r="U1256" s="37"/>
      <c r="V1256" s="37"/>
      <c r="Y1256" s="5"/>
      <c r="AC1256" s="5"/>
      <c r="AG1256" s="5"/>
      <c r="AK1256" s="5"/>
      <c r="AO1256" s="38"/>
      <c r="AP1256" s="5"/>
      <c r="AQ1256" s="5"/>
      <c r="AU1256" s="4"/>
      <c r="AY1256" s="4"/>
      <c r="BC1256" s="39"/>
      <c r="BD1256" s="37"/>
      <c r="BG1256" s="4"/>
      <c r="BK1256" s="4"/>
      <c r="BO1256" s="39"/>
      <c r="BP1256" s="37"/>
      <c r="BQ1256" s="37"/>
      <c r="BR1256" s="37"/>
      <c r="BS1256" s="31"/>
    </row>
    <row r="1257" spans="8:71" s="2" customFormat="1" x14ac:dyDescent="0.2">
      <c r="H1257" s="5"/>
      <c r="U1257" s="37"/>
      <c r="V1257" s="37"/>
      <c r="Y1257" s="5"/>
      <c r="AC1257" s="5"/>
      <c r="AG1257" s="5"/>
      <c r="AK1257" s="5"/>
      <c r="AO1257" s="38"/>
      <c r="AP1257" s="5"/>
      <c r="AQ1257" s="5"/>
      <c r="AU1257" s="4"/>
      <c r="AY1257" s="4"/>
      <c r="BC1257" s="39"/>
      <c r="BD1257" s="37"/>
      <c r="BG1257" s="4"/>
      <c r="BK1257" s="4"/>
      <c r="BO1257" s="39"/>
      <c r="BP1257" s="37"/>
      <c r="BQ1257" s="37"/>
      <c r="BR1257" s="37"/>
      <c r="BS1257" s="31"/>
    </row>
    <row r="1258" spans="8:71" s="2" customFormat="1" x14ac:dyDescent="0.2">
      <c r="H1258" s="5"/>
      <c r="U1258" s="37"/>
      <c r="V1258" s="37"/>
      <c r="Y1258" s="5"/>
      <c r="AC1258" s="5"/>
      <c r="AG1258" s="5"/>
      <c r="AK1258" s="5"/>
      <c r="AO1258" s="38"/>
      <c r="AP1258" s="5"/>
      <c r="AQ1258" s="5"/>
      <c r="AU1258" s="4"/>
      <c r="AY1258" s="4"/>
      <c r="BC1258" s="39"/>
      <c r="BD1258" s="37"/>
      <c r="BG1258" s="4"/>
      <c r="BK1258" s="4"/>
      <c r="BO1258" s="39"/>
      <c r="BP1258" s="37"/>
      <c r="BQ1258" s="37"/>
      <c r="BR1258" s="37"/>
      <c r="BS1258" s="31"/>
    </row>
    <row r="1259" spans="8:71" s="2" customFormat="1" x14ac:dyDescent="0.2">
      <c r="H1259" s="5"/>
      <c r="U1259" s="37"/>
      <c r="V1259" s="37"/>
      <c r="Y1259" s="5"/>
      <c r="AC1259" s="5"/>
      <c r="AG1259" s="5"/>
      <c r="AK1259" s="5"/>
      <c r="AO1259" s="38"/>
      <c r="AP1259" s="5"/>
      <c r="AQ1259" s="5"/>
      <c r="AU1259" s="4"/>
      <c r="AY1259" s="4"/>
      <c r="BC1259" s="39"/>
      <c r="BD1259" s="37"/>
      <c r="BG1259" s="4"/>
      <c r="BK1259" s="4"/>
      <c r="BO1259" s="39"/>
      <c r="BP1259" s="37"/>
      <c r="BQ1259" s="37"/>
      <c r="BR1259" s="37"/>
      <c r="BS1259" s="31"/>
    </row>
    <row r="1260" spans="8:71" s="2" customFormat="1" x14ac:dyDescent="0.2">
      <c r="H1260" s="5"/>
      <c r="U1260" s="37"/>
      <c r="V1260" s="37"/>
      <c r="Y1260" s="5"/>
      <c r="AC1260" s="5"/>
      <c r="AG1260" s="5"/>
      <c r="AK1260" s="5"/>
      <c r="AO1260" s="38"/>
      <c r="AP1260" s="5"/>
      <c r="AQ1260" s="5"/>
      <c r="AU1260" s="4"/>
      <c r="AY1260" s="4"/>
      <c r="BC1260" s="39"/>
      <c r="BD1260" s="37"/>
      <c r="BG1260" s="4"/>
      <c r="BK1260" s="4"/>
      <c r="BO1260" s="39"/>
      <c r="BP1260" s="37"/>
      <c r="BQ1260" s="37"/>
      <c r="BR1260" s="37"/>
      <c r="BS1260" s="31"/>
    </row>
    <row r="1261" spans="8:71" s="2" customFormat="1" x14ac:dyDescent="0.2">
      <c r="H1261" s="5"/>
      <c r="U1261" s="37"/>
      <c r="V1261" s="37"/>
      <c r="Y1261" s="5"/>
      <c r="AC1261" s="5"/>
      <c r="AG1261" s="5"/>
      <c r="AK1261" s="5"/>
      <c r="AO1261" s="38"/>
      <c r="AP1261" s="5"/>
      <c r="AQ1261" s="5"/>
      <c r="AU1261" s="4"/>
      <c r="AY1261" s="4"/>
      <c r="BC1261" s="39"/>
      <c r="BD1261" s="37"/>
      <c r="BG1261" s="4"/>
      <c r="BK1261" s="4"/>
      <c r="BO1261" s="39"/>
      <c r="BP1261" s="37"/>
      <c r="BQ1261" s="37"/>
      <c r="BR1261" s="37"/>
      <c r="BS1261" s="31"/>
    </row>
    <row r="1262" spans="8:71" s="2" customFormat="1" x14ac:dyDescent="0.2">
      <c r="H1262" s="5"/>
      <c r="U1262" s="37"/>
      <c r="V1262" s="37"/>
      <c r="Y1262" s="5"/>
      <c r="AC1262" s="5"/>
      <c r="AG1262" s="5"/>
      <c r="AK1262" s="5"/>
      <c r="AO1262" s="38"/>
      <c r="AP1262" s="5"/>
      <c r="AQ1262" s="5"/>
      <c r="AU1262" s="4"/>
      <c r="AY1262" s="4"/>
      <c r="BC1262" s="39"/>
      <c r="BD1262" s="37"/>
      <c r="BG1262" s="4"/>
      <c r="BK1262" s="4"/>
      <c r="BO1262" s="39"/>
      <c r="BP1262" s="37"/>
      <c r="BQ1262" s="37"/>
      <c r="BR1262" s="37"/>
      <c r="BS1262" s="31"/>
    </row>
    <row r="1263" spans="8:71" s="2" customFormat="1" x14ac:dyDescent="0.2">
      <c r="H1263" s="5"/>
      <c r="U1263" s="37"/>
      <c r="V1263" s="37"/>
      <c r="Y1263" s="5"/>
      <c r="AC1263" s="5"/>
      <c r="AG1263" s="5"/>
      <c r="AK1263" s="5"/>
      <c r="AO1263" s="38"/>
      <c r="AP1263" s="5"/>
      <c r="AQ1263" s="5"/>
      <c r="AU1263" s="4"/>
      <c r="AY1263" s="4"/>
      <c r="BC1263" s="39"/>
      <c r="BD1263" s="37"/>
      <c r="BG1263" s="4"/>
      <c r="BK1263" s="4"/>
      <c r="BO1263" s="39"/>
      <c r="BP1263" s="37"/>
      <c r="BQ1263" s="37"/>
      <c r="BR1263" s="37"/>
      <c r="BS1263" s="31"/>
    </row>
    <row r="1264" spans="8:71" s="2" customFormat="1" x14ac:dyDescent="0.2">
      <c r="H1264" s="5"/>
      <c r="U1264" s="37"/>
      <c r="V1264" s="37"/>
      <c r="Y1264" s="5"/>
      <c r="AC1264" s="5"/>
      <c r="AG1264" s="5"/>
      <c r="AK1264" s="5"/>
      <c r="AO1264" s="38"/>
      <c r="AP1264" s="5"/>
      <c r="AQ1264" s="5"/>
      <c r="AU1264" s="4"/>
      <c r="AY1264" s="4"/>
      <c r="BC1264" s="39"/>
      <c r="BD1264" s="37"/>
      <c r="BG1264" s="4"/>
      <c r="BK1264" s="4"/>
      <c r="BO1264" s="39"/>
      <c r="BP1264" s="37"/>
      <c r="BQ1264" s="37"/>
      <c r="BR1264" s="37"/>
      <c r="BS1264" s="31"/>
    </row>
    <row r="1265" spans="8:71" s="2" customFormat="1" x14ac:dyDescent="0.2">
      <c r="H1265" s="5"/>
      <c r="U1265" s="37"/>
      <c r="V1265" s="37"/>
      <c r="Y1265" s="5"/>
      <c r="AC1265" s="5"/>
      <c r="AG1265" s="5"/>
      <c r="AK1265" s="5"/>
      <c r="AO1265" s="38"/>
      <c r="AP1265" s="5"/>
      <c r="AQ1265" s="5"/>
      <c r="AU1265" s="4"/>
      <c r="AY1265" s="4"/>
      <c r="BC1265" s="39"/>
      <c r="BD1265" s="37"/>
      <c r="BG1265" s="4"/>
      <c r="BK1265" s="4"/>
      <c r="BO1265" s="39"/>
      <c r="BP1265" s="37"/>
      <c r="BQ1265" s="37"/>
      <c r="BR1265" s="37"/>
      <c r="BS1265" s="31"/>
    </row>
    <row r="1266" spans="8:71" s="2" customFormat="1" x14ac:dyDescent="0.2">
      <c r="H1266" s="5"/>
      <c r="U1266" s="37"/>
      <c r="V1266" s="37"/>
      <c r="Y1266" s="5"/>
      <c r="AC1266" s="5"/>
      <c r="AG1266" s="5"/>
      <c r="AK1266" s="5"/>
      <c r="AO1266" s="38"/>
      <c r="AP1266" s="5"/>
      <c r="AQ1266" s="5"/>
      <c r="AU1266" s="4"/>
      <c r="AY1266" s="4"/>
      <c r="BC1266" s="39"/>
      <c r="BD1266" s="37"/>
      <c r="BG1266" s="4"/>
      <c r="BK1266" s="4"/>
      <c r="BO1266" s="39"/>
      <c r="BP1266" s="37"/>
      <c r="BQ1266" s="37"/>
      <c r="BR1266" s="37"/>
      <c r="BS1266" s="31"/>
    </row>
    <row r="1267" spans="8:71" s="2" customFormat="1" x14ac:dyDescent="0.2">
      <c r="H1267" s="5"/>
      <c r="U1267" s="37"/>
      <c r="V1267" s="37"/>
      <c r="Y1267" s="5"/>
      <c r="AC1267" s="5"/>
      <c r="AG1267" s="5"/>
      <c r="AK1267" s="5"/>
      <c r="AO1267" s="38"/>
      <c r="AP1267" s="5"/>
      <c r="AQ1267" s="5"/>
      <c r="AU1267" s="4"/>
      <c r="AY1267" s="4"/>
      <c r="BC1267" s="39"/>
      <c r="BD1267" s="37"/>
      <c r="BG1267" s="4"/>
      <c r="BK1267" s="4"/>
      <c r="BO1267" s="39"/>
      <c r="BP1267" s="37"/>
      <c r="BQ1267" s="37"/>
      <c r="BR1267" s="37"/>
      <c r="BS1267" s="31"/>
    </row>
    <row r="1268" spans="8:71" s="2" customFormat="1" x14ac:dyDescent="0.2">
      <c r="H1268" s="5"/>
      <c r="U1268" s="37"/>
      <c r="V1268" s="37"/>
      <c r="Y1268" s="5"/>
      <c r="AC1268" s="5"/>
      <c r="AG1268" s="5"/>
      <c r="AK1268" s="5"/>
      <c r="AO1268" s="38"/>
      <c r="AP1268" s="5"/>
      <c r="AQ1268" s="5"/>
      <c r="AU1268" s="4"/>
      <c r="AY1268" s="4"/>
      <c r="BC1268" s="39"/>
      <c r="BD1268" s="37"/>
      <c r="BG1268" s="4"/>
      <c r="BK1268" s="4"/>
      <c r="BO1268" s="39"/>
      <c r="BP1268" s="37"/>
      <c r="BQ1268" s="37"/>
      <c r="BR1268" s="37"/>
      <c r="BS1268" s="31"/>
    </row>
    <row r="1269" spans="8:71" s="2" customFormat="1" x14ac:dyDescent="0.2">
      <c r="H1269" s="5"/>
      <c r="U1269" s="37"/>
      <c r="V1269" s="37"/>
      <c r="Y1269" s="5"/>
      <c r="AC1269" s="5"/>
      <c r="AG1269" s="5"/>
      <c r="AK1269" s="5"/>
      <c r="AO1269" s="38"/>
      <c r="AP1269" s="5"/>
      <c r="AQ1269" s="5"/>
      <c r="AU1269" s="4"/>
      <c r="AY1269" s="4"/>
      <c r="BC1269" s="39"/>
      <c r="BD1269" s="37"/>
      <c r="BG1269" s="4"/>
      <c r="BK1269" s="4"/>
      <c r="BO1269" s="39"/>
      <c r="BP1269" s="37"/>
      <c r="BQ1269" s="37"/>
      <c r="BR1269" s="37"/>
      <c r="BS1269" s="31"/>
    </row>
    <row r="1270" spans="8:71" s="2" customFormat="1" x14ac:dyDescent="0.2">
      <c r="H1270" s="5"/>
      <c r="U1270" s="37"/>
      <c r="V1270" s="37"/>
      <c r="Y1270" s="5"/>
      <c r="AC1270" s="5"/>
      <c r="AG1270" s="5"/>
      <c r="AK1270" s="5"/>
      <c r="AO1270" s="38"/>
      <c r="AP1270" s="5"/>
      <c r="AQ1270" s="5"/>
      <c r="AU1270" s="4"/>
      <c r="AY1270" s="4"/>
      <c r="BC1270" s="39"/>
      <c r="BD1270" s="37"/>
      <c r="BG1270" s="4"/>
      <c r="BK1270" s="4"/>
      <c r="BO1270" s="39"/>
      <c r="BP1270" s="37"/>
      <c r="BQ1270" s="37"/>
      <c r="BR1270" s="37"/>
      <c r="BS1270" s="31"/>
    </row>
    <row r="1271" spans="8:71" s="2" customFormat="1" x14ac:dyDescent="0.2">
      <c r="H1271" s="5"/>
      <c r="U1271" s="37"/>
      <c r="V1271" s="37"/>
      <c r="Y1271" s="5"/>
      <c r="AC1271" s="5"/>
      <c r="AG1271" s="5"/>
      <c r="AK1271" s="5"/>
      <c r="AO1271" s="38"/>
      <c r="AP1271" s="5"/>
      <c r="AQ1271" s="5"/>
      <c r="AU1271" s="4"/>
      <c r="AY1271" s="4"/>
      <c r="BC1271" s="39"/>
      <c r="BD1271" s="37"/>
      <c r="BG1271" s="4"/>
      <c r="BK1271" s="4"/>
      <c r="BO1271" s="39"/>
      <c r="BP1271" s="37"/>
      <c r="BQ1271" s="37"/>
      <c r="BR1271" s="37"/>
      <c r="BS1271" s="31"/>
    </row>
    <row r="1272" spans="8:71" s="2" customFormat="1" x14ac:dyDescent="0.2">
      <c r="H1272" s="5"/>
      <c r="U1272" s="37"/>
      <c r="V1272" s="37"/>
      <c r="Y1272" s="5"/>
      <c r="AC1272" s="5"/>
      <c r="AG1272" s="5"/>
      <c r="AK1272" s="5"/>
      <c r="AO1272" s="38"/>
      <c r="AP1272" s="5"/>
      <c r="AQ1272" s="5"/>
      <c r="AU1272" s="4"/>
      <c r="AY1272" s="4"/>
      <c r="BC1272" s="39"/>
      <c r="BD1272" s="37"/>
      <c r="BG1272" s="4"/>
      <c r="BK1272" s="4"/>
      <c r="BO1272" s="39"/>
      <c r="BP1272" s="37"/>
      <c r="BQ1272" s="37"/>
      <c r="BR1272" s="37"/>
      <c r="BS1272" s="31"/>
    </row>
    <row r="1273" spans="8:71" s="2" customFormat="1" x14ac:dyDescent="0.2">
      <c r="H1273" s="5"/>
      <c r="U1273" s="37"/>
      <c r="V1273" s="37"/>
      <c r="Y1273" s="5"/>
      <c r="AC1273" s="5"/>
      <c r="AG1273" s="5"/>
      <c r="AK1273" s="5"/>
      <c r="AO1273" s="38"/>
      <c r="AP1273" s="5"/>
      <c r="AQ1273" s="5"/>
      <c r="AU1273" s="4"/>
      <c r="AY1273" s="4"/>
      <c r="BC1273" s="39"/>
      <c r="BD1273" s="37"/>
      <c r="BG1273" s="4"/>
      <c r="BK1273" s="4"/>
      <c r="BO1273" s="39"/>
      <c r="BP1273" s="37"/>
      <c r="BQ1273" s="37"/>
      <c r="BR1273" s="37"/>
      <c r="BS1273" s="31"/>
    </row>
    <row r="1274" spans="8:71" s="2" customFormat="1" x14ac:dyDescent="0.2">
      <c r="H1274" s="5"/>
      <c r="U1274" s="37"/>
      <c r="V1274" s="37"/>
      <c r="Y1274" s="5"/>
      <c r="AC1274" s="5"/>
      <c r="AG1274" s="5"/>
      <c r="AK1274" s="5"/>
      <c r="AO1274" s="38"/>
      <c r="AP1274" s="5"/>
      <c r="AQ1274" s="5"/>
      <c r="AU1274" s="4"/>
      <c r="AY1274" s="4"/>
      <c r="BC1274" s="39"/>
      <c r="BD1274" s="37"/>
      <c r="BG1274" s="4"/>
      <c r="BK1274" s="4"/>
      <c r="BO1274" s="39"/>
      <c r="BP1274" s="37"/>
      <c r="BQ1274" s="37"/>
      <c r="BR1274" s="37"/>
      <c r="BS1274" s="31"/>
    </row>
    <row r="1275" spans="8:71" s="2" customFormat="1" x14ac:dyDescent="0.2">
      <c r="H1275" s="5"/>
      <c r="U1275" s="37"/>
      <c r="V1275" s="37"/>
      <c r="Y1275" s="5"/>
      <c r="AC1275" s="5"/>
      <c r="AG1275" s="5"/>
      <c r="AK1275" s="5"/>
      <c r="AO1275" s="38"/>
      <c r="AP1275" s="5"/>
      <c r="AQ1275" s="5"/>
      <c r="AU1275" s="4"/>
      <c r="AY1275" s="4"/>
      <c r="BC1275" s="39"/>
      <c r="BD1275" s="37"/>
      <c r="BG1275" s="4"/>
      <c r="BK1275" s="4"/>
      <c r="BO1275" s="39"/>
      <c r="BP1275" s="37"/>
      <c r="BQ1275" s="37"/>
      <c r="BR1275" s="37"/>
      <c r="BS1275" s="31"/>
    </row>
    <row r="1276" spans="8:71" s="2" customFormat="1" x14ac:dyDescent="0.2">
      <c r="H1276" s="5"/>
      <c r="U1276" s="37"/>
      <c r="V1276" s="37"/>
      <c r="Y1276" s="5"/>
      <c r="AC1276" s="5"/>
      <c r="AG1276" s="5"/>
      <c r="AK1276" s="5"/>
      <c r="AO1276" s="38"/>
      <c r="AP1276" s="5"/>
      <c r="AQ1276" s="5"/>
      <c r="AU1276" s="4"/>
      <c r="AY1276" s="4"/>
      <c r="BC1276" s="39"/>
      <c r="BD1276" s="37"/>
      <c r="BG1276" s="4"/>
      <c r="BK1276" s="4"/>
      <c r="BO1276" s="39"/>
      <c r="BP1276" s="37"/>
      <c r="BQ1276" s="37"/>
      <c r="BR1276" s="37"/>
      <c r="BS1276" s="31"/>
    </row>
    <row r="1277" spans="8:71" s="2" customFormat="1" x14ac:dyDescent="0.2">
      <c r="H1277" s="5"/>
      <c r="U1277" s="37"/>
      <c r="V1277" s="37"/>
      <c r="Y1277" s="5"/>
      <c r="AC1277" s="5"/>
      <c r="AG1277" s="5"/>
      <c r="AK1277" s="5"/>
      <c r="AO1277" s="38"/>
      <c r="AP1277" s="5"/>
      <c r="AQ1277" s="5"/>
      <c r="AU1277" s="4"/>
      <c r="AY1277" s="4"/>
      <c r="BC1277" s="39"/>
      <c r="BD1277" s="37"/>
      <c r="BG1277" s="4"/>
      <c r="BK1277" s="4"/>
      <c r="BO1277" s="39"/>
      <c r="BP1277" s="37"/>
      <c r="BQ1277" s="37"/>
      <c r="BR1277" s="37"/>
      <c r="BS1277" s="31"/>
    </row>
    <row r="1278" spans="8:71" s="2" customFormat="1" x14ac:dyDescent="0.2">
      <c r="H1278" s="5"/>
      <c r="U1278" s="37"/>
      <c r="V1278" s="37"/>
      <c r="Y1278" s="5"/>
      <c r="AC1278" s="5"/>
      <c r="AG1278" s="5"/>
      <c r="AK1278" s="5"/>
      <c r="AO1278" s="38"/>
      <c r="AP1278" s="5"/>
      <c r="AQ1278" s="5"/>
      <c r="AU1278" s="4"/>
      <c r="AY1278" s="4"/>
      <c r="BC1278" s="39"/>
      <c r="BD1278" s="37"/>
      <c r="BG1278" s="4"/>
      <c r="BK1278" s="4"/>
      <c r="BO1278" s="39"/>
      <c r="BP1278" s="37"/>
      <c r="BQ1278" s="37"/>
      <c r="BR1278" s="37"/>
      <c r="BS1278" s="31"/>
    </row>
    <row r="1279" spans="8:71" s="2" customFormat="1" x14ac:dyDescent="0.2">
      <c r="H1279" s="5"/>
      <c r="U1279" s="37"/>
      <c r="V1279" s="37"/>
      <c r="Y1279" s="5"/>
      <c r="AC1279" s="5"/>
      <c r="AG1279" s="5"/>
      <c r="AK1279" s="5"/>
      <c r="AO1279" s="38"/>
      <c r="AP1279" s="5"/>
      <c r="AQ1279" s="5"/>
      <c r="AU1279" s="4"/>
      <c r="AY1279" s="4"/>
      <c r="BC1279" s="39"/>
      <c r="BD1279" s="37"/>
      <c r="BG1279" s="4"/>
      <c r="BK1279" s="4"/>
      <c r="BO1279" s="39"/>
      <c r="BP1279" s="37"/>
      <c r="BQ1279" s="37"/>
      <c r="BR1279" s="37"/>
      <c r="BS1279" s="31"/>
    </row>
    <row r="1280" spans="8:71" s="2" customFormat="1" x14ac:dyDescent="0.2">
      <c r="H1280" s="5"/>
      <c r="U1280" s="37"/>
      <c r="V1280" s="37"/>
      <c r="Y1280" s="5"/>
      <c r="AC1280" s="5"/>
      <c r="AG1280" s="5"/>
      <c r="AK1280" s="5"/>
      <c r="AO1280" s="38"/>
      <c r="AP1280" s="5"/>
      <c r="AQ1280" s="5"/>
      <c r="AU1280" s="4"/>
      <c r="AY1280" s="4"/>
      <c r="BC1280" s="39"/>
      <c r="BD1280" s="37"/>
      <c r="BG1280" s="4"/>
      <c r="BK1280" s="4"/>
      <c r="BO1280" s="39"/>
      <c r="BP1280" s="37"/>
      <c r="BQ1280" s="37"/>
      <c r="BR1280" s="37"/>
      <c r="BS1280" s="31"/>
    </row>
    <row r="1281" spans="8:71" s="2" customFormat="1" x14ac:dyDescent="0.2">
      <c r="H1281" s="5"/>
      <c r="U1281" s="37"/>
      <c r="V1281" s="37"/>
      <c r="Y1281" s="5"/>
      <c r="AC1281" s="5"/>
      <c r="AG1281" s="5"/>
      <c r="AK1281" s="5"/>
      <c r="AO1281" s="38"/>
      <c r="AP1281" s="5"/>
      <c r="AQ1281" s="5"/>
      <c r="AU1281" s="4"/>
      <c r="AY1281" s="4"/>
      <c r="BC1281" s="39"/>
      <c r="BD1281" s="37"/>
      <c r="BG1281" s="4"/>
      <c r="BK1281" s="4"/>
      <c r="BO1281" s="39"/>
      <c r="BP1281" s="37"/>
      <c r="BQ1281" s="37"/>
      <c r="BR1281" s="37"/>
      <c r="BS1281" s="31"/>
    </row>
    <row r="1282" spans="8:71" s="2" customFormat="1" x14ac:dyDescent="0.2">
      <c r="H1282" s="5"/>
      <c r="U1282" s="37"/>
      <c r="V1282" s="37"/>
      <c r="Y1282" s="5"/>
      <c r="AC1282" s="5"/>
      <c r="AG1282" s="5"/>
      <c r="AK1282" s="5"/>
      <c r="AO1282" s="38"/>
      <c r="AP1282" s="5"/>
      <c r="AQ1282" s="5"/>
      <c r="AU1282" s="4"/>
      <c r="AY1282" s="4"/>
      <c r="BC1282" s="39"/>
      <c r="BD1282" s="37"/>
      <c r="BG1282" s="4"/>
      <c r="BK1282" s="4"/>
      <c r="BO1282" s="39"/>
      <c r="BP1282" s="37"/>
      <c r="BQ1282" s="37"/>
      <c r="BR1282" s="37"/>
      <c r="BS1282" s="31"/>
    </row>
    <row r="1283" spans="8:71" s="2" customFormat="1" x14ac:dyDescent="0.2">
      <c r="H1283" s="5"/>
      <c r="U1283" s="37"/>
      <c r="V1283" s="37"/>
      <c r="Y1283" s="5"/>
      <c r="AC1283" s="5"/>
      <c r="AG1283" s="5"/>
      <c r="AK1283" s="5"/>
      <c r="AO1283" s="38"/>
      <c r="AP1283" s="5"/>
      <c r="AQ1283" s="5"/>
      <c r="AU1283" s="4"/>
      <c r="AY1283" s="4"/>
      <c r="BC1283" s="39"/>
      <c r="BD1283" s="37"/>
      <c r="BG1283" s="4"/>
      <c r="BK1283" s="4"/>
      <c r="BO1283" s="39"/>
      <c r="BP1283" s="37"/>
      <c r="BQ1283" s="37"/>
      <c r="BR1283" s="37"/>
      <c r="BS1283" s="31"/>
    </row>
    <row r="1284" spans="8:71" s="2" customFormat="1" x14ac:dyDescent="0.2">
      <c r="H1284" s="5"/>
      <c r="U1284" s="37"/>
      <c r="V1284" s="37"/>
      <c r="Y1284" s="5"/>
      <c r="AC1284" s="5"/>
      <c r="AG1284" s="5"/>
      <c r="AK1284" s="5"/>
      <c r="AO1284" s="38"/>
      <c r="AP1284" s="5"/>
      <c r="AQ1284" s="5"/>
      <c r="AU1284" s="4"/>
      <c r="AY1284" s="4"/>
      <c r="BC1284" s="39"/>
      <c r="BD1284" s="37"/>
      <c r="BG1284" s="4"/>
      <c r="BK1284" s="4"/>
      <c r="BO1284" s="39"/>
      <c r="BP1284" s="37"/>
      <c r="BQ1284" s="37"/>
      <c r="BR1284" s="37"/>
      <c r="BS1284" s="31"/>
    </row>
    <row r="1285" spans="8:71" s="2" customFormat="1" x14ac:dyDescent="0.2">
      <c r="H1285" s="5"/>
      <c r="U1285" s="37"/>
      <c r="V1285" s="37"/>
      <c r="Y1285" s="5"/>
      <c r="AC1285" s="5"/>
      <c r="AG1285" s="5"/>
      <c r="AK1285" s="5"/>
      <c r="AO1285" s="38"/>
      <c r="AP1285" s="5"/>
      <c r="AQ1285" s="5"/>
      <c r="AU1285" s="4"/>
      <c r="AY1285" s="4"/>
      <c r="BC1285" s="39"/>
      <c r="BD1285" s="37"/>
      <c r="BG1285" s="4"/>
      <c r="BK1285" s="4"/>
      <c r="BO1285" s="39"/>
      <c r="BP1285" s="37"/>
      <c r="BQ1285" s="37"/>
      <c r="BR1285" s="37"/>
      <c r="BS1285" s="31"/>
    </row>
    <row r="1286" spans="8:71" s="2" customFormat="1" x14ac:dyDescent="0.2">
      <c r="H1286" s="5"/>
      <c r="U1286" s="37"/>
      <c r="V1286" s="37"/>
      <c r="Y1286" s="5"/>
      <c r="AC1286" s="5"/>
      <c r="AG1286" s="5"/>
      <c r="AK1286" s="5"/>
      <c r="AO1286" s="38"/>
      <c r="AP1286" s="5"/>
      <c r="AQ1286" s="5"/>
      <c r="AU1286" s="4"/>
      <c r="AY1286" s="4"/>
      <c r="BC1286" s="39"/>
      <c r="BD1286" s="37"/>
      <c r="BG1286" s="4"/>
      <c r="BK1286" s="4"/>
      <c r="BO1286" s="39"/>
      <c r="BP1286" s="37"/>
      <c r="BQ1286" s="37"/>
      <c r="BR1286" s="37"/>
      <c r="BS1286" s="31"/>
    </row>
    <row r="1287" spans="8:71" s="2" customFormat="1" x14ac:dyDescent="0.2">
      <c r="H1287" s="5"/>
      <c r="U1287" s="37"/>
      <c r="V1287" s="37"/>
      <c r="Y1287" s="5"/>
      <c r="AC1287" s="5"/>
      <c r="AG1287" s="5"/>
      <c r="AK1287" s="5"/>
      <c r="AO1287" s="38"/>
      <c r="AP1287" s="5"/>
      <c r="AQ1287" s="5"/>
      <c r="AU1287" s="4"/>
      <c r="AY1287" s="4"/>
      <c r="BC1287" s="39"/>
      <c r="BD1287" s="37"/>
      <c r="BG1287" s="4"/>
      <c r="BK1287" s="4"/>
      <c r="BO1287" s="39"/>
      <c r="BP1287" s="37"/>
      <c r="BQ1287" s="37"/>
      <c r="BR1287" s="37"/>
      <c r="BS1287" s="31"/>
    </row>
  </sheetData>
  <pageMargins left="0.7" right="0.7" top="0.75" bottom="0.75" header="0.3" footer="0.3"/>
  <pageSetup paperSize="9" orientation="portrait" r:id="rId1"/>
  <legacy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006CA-D271-D347-9D30-35FA1EF07A58}">
  <dimension ref="A1:T48"/>
  <sheetViews>
    <sheetView tabSelected="1" zoomScale="117" zoomScaleNormal="110" workbookViewId="0">
      <pane xSplit="2" topLeftCell="C1" activePane="topRight" state="frozen"/>
      <selection pane="topRight" activeCell="H4" sqref="H4"/>
    </sheetView>
  </sheetViews>
  <sheetFormatPr defaultColWidth="10.85546875" defaultRowHeight="12.75" x14ac:dyDescent="0.2"/>
  <cols>
    <col min="1" max="1" width="11.7109375" style="72" customWidth="1"/>
    <col min="2" max="2" width="10.140625" style="7" customWidth="1"/>
    <col min="3" max="4" width="10.140625" style="6" customWidth="1"/>
    <col min="5" max="5" width="10.140625" style="73" customWidth="1"/>
    <col min="6" max="9" width="10.140625" style="6" customWidth="1"/>
    <col min="10" max="12" width="10.140625" style="7" customWidth="1"/>
    <col min="13" max="14" width="10.140625" style="6" customWidth="1"/>
    <col min="15" max="15" width="10.140625" style="7" customWidth="1"/>
    <col min="16" max="17" width="10.140625" style="6" customWidth="1"/>
    <col min="18" max="19" width="10.140625" style="7" customWidth="1"/>
    <col min="20" max="20" width="145.42578125" style="7" customWidth="1"/>
    <col min="21" max="16384" width="10.85546875" style="7"/>
  </cols>
  <sheetData>
    <row r="1" spans="1:20" s="70" customFormat="1" ht="63.75" x14ac:dyDescent="0.2">
      <c r="A1" s="74" t="s">
        <v>0</v>
      </c>
      <c r="B1" s="74" t="s">
        <v>1</v>
      </c>
      <c r="C1" s="74" t="s">
        <v>21</v>
      </c>
      <c r="D1" s="74" t="s">
        <v>20</v>
      </c>
      <c r="E1" s="75" t="s">
        <v>193</v>
      </c>
      <c r="F1" s="74" t="s">
        <v>192</v>
      </c>
      <c r="G1" s="74" t="s">
        <v>191</v>
      </c>
      <c r="H1" s="74" t="s">
        <v>190</v>
      </c>
      <c r="I1" s="74" t="s">
        <v>189</v>
      </c>
      <c r="J1" s="74" t="s">
        <v>219</v>
      </c>
      <c r="K1" s="74" t="s">
        <v>188</v>
      </c>
      <c r="L1" s="74" t="s">
        <v>187</v>
      </c>
      <c r="M1" s="74" t="s">
        <v>186</v>
      </c>
      <c r="N1" s="74" t="s">
        <v>185</v>
      </c>
      <c r="O1" s="74" t="s">
        <v>184</v>
      </c>
      <c r="P1" s="74" t="s">
        <v>183</v>
      </c>
      <c r="Q1" s="74" t="s">
        <v>182</v>
      </c>
      <c r="R1" s="74" t="s">
        <v>181</v>
      </c>
      <c r="S1" s="74" t="s">
        <v>180</v>
      </c>
      <c r="T1" s="74"/>
    </row>
    <row r="2" spans="1:20" ht="15.95" customHeight="1" x14ac:dyDescent="0.2">
      <c r="A2" s="76" t="s">
        <v>59</v>
      </c>
      <c r="B2" s="1">
        <f>COUNT(B5:B48)</f>
        <v>28</v>
      </c>
      <c r="C2" s="2">
        <f>SUM(C5:C48)</f>
        <v>141.6</v>
      </c>
      <c r="D2" s="2">
        <f t="shared" ref="D2:S2" si="0">SUM(D5:D48)</f>
        <v>43.75</v>
      </c>
      <c r="E2" s="2">
        <f>SUM(E5:E48)</f>
        <v>185.35</v>
      </c>
      <c r="F2" s="2">
        <f t="shared" si="0"/>
        <v>358</v>
      </c>
      <c r="G2" s="2">
        <f t="shared" si="0"/>
        <v>0</v>
      </c>
      <c r="H2" s="2">
        <f>SUM(H5:H48)</f>
        <v>1105</v>
      </c>
      <c r="I2" s="2">
        <f t="shared" si="0"/>
        <v>1</v>
      </c>
      <c r="J2" s="2">
        <f t="shared" si="0"/>
        <v>1464</v>
      </c>
      <c r="K2" s="2">
        <f t="shared" si="0"/>
        <v>704</v>
      </c>
      <c r="L2" s="2">
        <f t="shared" si="0"/>
        <v>566</v>
      </c>
      <c r="M2" s="2">
        <f t="shared" si="0"/>
        <v>320</v>
      </c>
      <c r="N2" s="2">
        <f t="shared" si="0"/>
        <v>20</v>
      </c>
      <c r="O2" s="2">
        <f t="shared" si="0"/>
        <v>340</v>
      </c>
      <c r="P2" s="2">
        <f t="shared" si="0"/>
        <v>249</v>
      </c>
      <c r="Q2" s="2">
        <f t="shared" si="0"/>
        <v>6</v>
      </c>
      <c r="R2" s="2">
        <f t="shared" si="0"/>
        <v>255</v>
      </c>
      <c r="S2" s="2">
        <f t="shared" si="0"/>
        <v>2059</v>
      </c>
      <c r="T2" s="1"/>
    </row>
    <row r="3" spans="1:20" ht="15.95" customHeight="1" x14ac:dyDescent="0.2">
      <c r="A3" s="76" t="s">
        <v>195</v>
      </c>
      <c r="B3" s="77"/>
      <c r="C3" s="78">
        <f>C2/B2</f>
        <v>5.0571428571428569</v>
      </c>
      <c r="D3" s="78">
        <f>D2/B2</f>
        <v>1.5625</v>
      </c>
      <c r="E3" s="78">
        <f>E2/B2</f>
        <v>6.6196428571428569</v>
      </c>
      <c r="F3" s="78">
        <f>F2/B2</f>
        <v>12.785714285714286</v>
      </c>
      <c r="G3" s="78">
        <f>G2/B2</f>
        <v>0</v>
      </c>
      <c r="H3" s="78">
        <f>H2/B2</f>
        <v>39.464285714285715</v>
      </c>
      <c r="I3" s="78">
        <f>I2/B2</f>
        <v>3.5714285714285712E-2</v>
      </c>
      <c r="J3" s="78">
        <f>J2/B2</f>
        <v>52.285714285714285</v>
      </c>
      <c r="K3" s="78">
        <f>K2/B2</f>
        <v>25.142857142857142</v>
      </c>
      <c r="L3" s="78">
        <f>L2/B2</f>
        <v>20.214285714285715</v>
      </c>
      <c r="M3" s="78">
        <f>M2/B2</f>
        <v>11.428571428571429</v>
      </c>
      <c r="N3" s="78">
        <f>N2/B2</f>
        <v>0.7142857142857143</v>
      </c>
      <c r="O3" s="78">
        <f>O2/B2</f>
        <v>12.142857142857142</v>
      </c>
      <c r="P3" s="78">
        <f>P2/B2</f>
        <v>8.8928571428571423</v>
      </c>
      <c r="Q3" s="78">
        <f>Q2/B2</f>
        <v>0.21428571428571427</v>
      </c>
      <c r="R3" s="78">
        <f>R2/B2</f>
        <v>9.1071428571428577</v>
      </c>
      <c r="S3" s="78">
        <f>S2/B2</f>
        <v>73.535714285714292</v>
      </c>
      <c r="T3" s="1"/>
    </row>
    <row r="4" spans="1:20" ht="29.1" customHeight="1" x14ac:dyDescent="0.2">
      <c r="A4" s="79"/>
      <c r="B4" s="80" t="s">
        <v>194</v>
      </c>
      <c r="C4" s="78"/>
      <c r="D4" s="78"/>
      <c r="E4" s="81"/>
      <c r="F4" s="78"/>
      <c r="G4" s="78"/>
      <c r="H4" s="78"/>
      <c r="I4" s="78"/>
      <c r="J4" s="77"/>
      <c r="K4" s="77"/>
      <c r="L4" s="77"/>
      <c r="M4" s="78"/>
      <c r="N4" s="78"/>
      <c r="O4" s="77"/>
      <c r="P4" s="78"/>
      <c r="Q4" s="78"/>
      <c r="R4" s="77"/>
      <c r="S4" s="77"/>
      <c r="T4" s="1"/>
    </row>
    <row r="5" spans="1:20" x14ac:dyDescent="0.2">
      <c r="A5" s="79" t="s">
        <v>31</v>
      </c>
      <c r="B5" s="1" t="s">
        <v>34</v>
      </c>
      <c r="C5" s="2"/>
      <c r="D5" s="2"/>
      <c r="E5" s="41">
        <f>C5+D5</f>
        <v>0</v>
      </c>
      <c r="F5" s="2"/>
      <c r="G5" s="2"/>
      <c r="H5" s="2"/>
      <c r="I5" s="2"/>
      <c r="J5" s="41">
        <f t="shared" ref="J5" si="1">SUM(F5:I5)</f>
        <v>0</v>
      </c>
      <c r="K5" s="1"/>
      <c r="L5" s="1"/>
      <c r="M5" s="2"/>
      <c r="N5" s="2"/>
      <c r="O5" s="41">
        <f>SUM(M5:N5)</f>
        <v>0</v>
      </c>
      <c r="P5" s="2"/>
      <c r="Q5" s="2"/>
      <c r="R5" s="41">
        <f>SUM(P5:Q5)</f>
        <v>0</v>
      </c>
      <c r="S5" s="1">
        <f>SUM(J5+O5+R5)</f>
        <v>0</v>
      </c>
      <c r="T5" s="1"/>
    </row>
    <row r="6" spans="1:20" x14ac:dyDescent="0.2">
      <c r="A6" s="79" t="s">
        <v>32</v>
      </c>
      <c r="B6" s="1">
        <v>1</v>
      </c>
      <c r="C6" s="2">
        <v>1</v>
      </c>
      <c r="D6" s="2">
        <v>1</v>
      </c>
      <c r="E6" s="41">
        <f>C6+D6</f>
        <v>2</v>
      </c>
      <c r="F6" s="2"/>
      <c r="G6" s="2"/>
      <c r="H6" s="2">
        <v>15</v>
      </c>
      <c r="I6" s="2"/>
      <c r="J6" s="41">
        <f>SUM(F6:I6)</f>
        <v>15</v>
      </c>
      <c r="K6" s="1">
        <v>18</v>
      </c>
      <c r="L6" s="1">
        <v>42</v>
      </c>
      <c r="M6" s="2"/>
      <c r="N6" s="2"/>
      <c r="O6" s="41">
        <f>SUM(M6:N6)</f>
        <v>0</v>
      </c>
      <c r="P6" s="2"/>
      <c r="Q6" s="2"/>
      <c r="R6" s="41">
        <f t="shared" ref="R6:R48" si="2">SUM(P6:Q6)</f>
        <v>0</v>
      </c>
      <c r="S6" s="1">
        <f t="shared" ref="S6:S48" si="3">SUM(J6+O6+R6)</f>
        <v>15</v>
      </c>
      <c r="T6" s="1"/>
    </row>
    <row r="7" spans="1:20" x14ac:dyDescent="0.2">
      <c r="A7" s="79" t="s">
        <v>35</v>
      </c>
      <c r="B7" s="1">
        <v>1</v>
      </c>
      <c r="C7" s="2">
        <v>1</v>
      </c>
      <c r="D7" s="2">
        <v>1</v>
      </c>
      <c r="E7" s="41">
        <f t="shared" ref="E7:E48" si="4">C7+D7</f>
        <v>2</v>
      </c>
      <c r="F7" s="2"/>
      <c r="G7" s="2"/>
      <c r="H7" s="2">
        <v>64</v>
      </c>
      <c r="I7" s="2"/>
      <c r="J7" s="41">
        <f t="shared" ref="J7:J48" si="5">SUM(F7:I7)</f>
        <v>64</v>
      </c>
      <c r="K7" s="1">
        <v>18</v>
      </c>
      <c r="L7" s="1">
        <v>78</v>
      </c>
      <c r="M7" s="2"/>
      <c r="N7" s="2"/>
      <c r="O7" s="41">
        <f t="shared" ref="O7:O48" si="6">SUM(M7:N7)</f>
        <v>0</v>
      </c>
      <c r="P7" s="2">
        <v>3</v>
      </c>
      <c r="Q7" s="2"/>
      <c r="R7" s="41">
        <f t="shared" si="2"/>
        <v>3</v>
      </c>
      <c r="S7" s="1">
        <f t="shared" si="3"/>
        <v>67</v>
      </c>
      <c r="T7" s="1"/>
    </row>
    <row r="8" spans="1:20" x14ac:dyDescent="0.2">
      <c r="A8" s="79" t="s">
        <v>67</v>
      </c>
      <c r="B8" s="1">
        <v>1</v>
      </c>
      <c r="C8" s="2">
        <v>3</v>
      </c>
      <c r="D8" s="2">
        <v>4</v>
      </c>
      <c r="E8" s="41">
        <f t="shared" si="4"/>
        <v>7</v>
      </c>
      <c r="F8" s="2"/>
      <c r="G8" s="2"/>
      <c r="H8" s="2"/>
      <c r="I8" s="2"/>
      <c r="J8" s="41">
        <f t="shared" si="5"/>
        <v>0</v>
      </c>
      <c r="K8" s="1">
        <v>15</v>
      </c>
      <c r="L8" s="1">
        <v>16</v>
      </c>
      <c r="M8" s="2">
        <v>18</v>
      </c>
      <c r="N8" s="2">
        <v>1</v>
      </c>
      <c r="O8" s="41">
        <f t="shared" si="6"/>
        <v>19</v>
      </c>
      <c r="P8" s="2"/>
      <c r="Q8" s="2"/>
      <c r="R8" s="41">
        <f t="shared" si="2"/>
        <v>0</v>
      </c>
      <c r="S8" s="1">
        <f t="shared" si="3"/>
        <v>19</v>
      </c>
      <c r="T8" s="1"/>
    </row>
    <row r="9" spans="1:20" x14ac:dyDescent="0.2">
      <c r="A9" s="79" t="s">
        <v>68</v>
      </c>
      <c r="B9" s="1">
        <v>1</v>
      </c>
      <c r="C9" s="2"/>
      <c r="D9" s="2">
        <v>0.75</v>
      </c>
      <c r="E9" s="41">
        <f t="shared" si="4"/>
        <v>0.75</v>
      </c>
      <c r="F9" s="2"/>
      <c r="G9" s="2"/>
      <c r="H9" s="2"/>
      <c r="I9" s="2"/>
      <c r="J9" s="41">
        <f t="shared" si="5"/>
        <v>0</v>
      </c>
      <c r="K9" s="1">
        <v>44</v>
      </c>
      <c r="L9" s="1"/>
      <c r="M9" s="2"/>
      <c r="N9" s="2"/>
      <c r="O9" s="41">
        <f t="shared" si="6"/>
        <v>0</v>
      </c>
      <c r="P9" s="2"/>
      <c r="Q9" s="2"/>
      <c r="R9" s="41">
        <f t="shared" si="2"/>
        <v>0</v>
      </c>
      <c r="S9" s="1">
        <f t="shared" si="3"/>
        <v>0</v>
      </c>
      <c r="T9" s="1"/>
    </row>
    <row r="10" spans="1:20" x14ac:dyDescent="0.2">
      <c r="A10" s="79" t="s">
        <v>69</v>
      </c>
      <c r="B10" s="1">
        <v>1</v>
      </c>
      <c r="C10" s="2">
        <v>8</v>
      </c>
      <c r="D10" s="2"/>
      <c r="E10" s="41">
        <f t="shared" si="4"/>
        <v>8</v>
      </c>
      <c r="F10" s="2">
        <v>42</v>
      </c>
      <c r="G10" s="2"/>
      <c r="H10" s="2"/>
      <c r="I10" s="2"/>
      <c r="J10" s="41">
        <f t="shared" si="5"/>
        <v>42</v>
      </c>
      <c r="K10" s="1"/>
      <c r="L10" s="1"/>
      <c r="M10" s="2">
        <v>3</v>
      </c>
      <c r="N10" s="2"/>
      <c r="O10" s="41">
        <f t="shared" si="6"/>
        <v>3</v>
      </c>
      <c r="P10" s="2">
        <v>28</v>
      </c>
      <c r="Q10" s="2"/>
      <c r="R10" s="41">
        <f>SUM(P10:Q10)</f>
        <v>28</v>
      </c>
      <c r="S10" s="1">
        <f t="shared" si="3"/>
        <v>73</v>
      </c>
      <c r="T10" s="1"/>
    </row>
    <row r="11" spans="1:20" s="71" customFormat="1" x14ac:dyDescent="0.2">
      <c r="A11" s="79" t="s">
        <v>71</v>
      </c>
      <c r="B11" s="1" t="s">
        <v>6</v>
      </c>
      <c r="C11" s="82">
        <v>3</v>
      </c>
      <c r="D11" s="82">
        <v>1</v>
      </c>
      <c r="E11" s="83">
        <f t="shared" si="4"/>
        <v>4</v>
      </c>
      <c r="F11" s="82">
        <v>11</v>
      </c>
      <c r="G11" s="82"/>
      <c r="H11" s="82">
        <v>20</v>
      </c>
      <c r="I11" s="82"/>
      <c r="J11" s="83">
        <f t="shared" si="5"/>
        <v>31</v>
      </c>
      <c r="K11" s="84"/>
      <c r="L11" s="84"/>
      <c r="M11" s="82"/>
      <c r="N11" s="82"/>
      <c r="O11" s="83">
        <f t="shared" si="6"/>
        <v>0</v>
      </c>
      <c r="P11" s="82"/>
      <c r="Q11" s="82"/>
      <c r="R11" s="83">
        <f t="shared" si="2"/>
        <v>0</v>
      </c>
      <c r="S11" s="84">
        <f t="shared" si="3"/>
        <v>31</v>
      </c>
      <c r="T11" s="1"/>
    </row>
    <row r="12" spans="1:20" s="71" customFormat="1" ht="25.5" x14ac:dyDescent="0.2">
      <c r="A12" s="79" t="s">
        <v>73</v>
      </c>
      <c r="B12" s="1" t="s">
        <v>6</v>
      </c>
      <c r="C12" s="82">
        <v>2</v>
      </c>
      <c r="D12" s="82">
        <v>5</v>
      </c>
      <c r="E12" s="83">
        <f t="shared" si="4"/>
        <v>7</v>
      </c>
      <c r="F12" s="82"/>
      <c r="G12" s="82"/>
      <c r="H12" s="82">
        <v>52</v>
      </c>
      <c r="I12" s="82"/>
      <c r="J12" s="83">
        <f t="shared" si="5"/>
        <v>52</v>
      </c>
      <c r="K12" s="84"/>
      <c r="L12" s="84"/>
      <c r="M12" s="82"/>
      <c r="N12" s="82"/>
      <c r="O12" s="83">
        <f t="shared" si="6"/>
        <v>0</v>
      </c>
      <c r="P12" s="82"/>
      <c r="Q12" s="82"/>
      <c r="R12" s="83">
        <f t="shared" si="2"/>
        <v>0</v>
      </c>
      <c r="S12" s="84">
        <f t="shared" si="3"/>
        <v>52</v>
      </c>
      <c r="T12" s="87"/>
    </row>
    <row r="13" spans="1:20" x14ac:dyDescent="0.2">
      <c r="A13" s="79" t="s">
        <v>76</v>
      </c>
      <c r="B13" s="1">
        <v>1</v>
      </c>
      <c r="C13" s="2">
        <v>2</v>
      </c>
      <c r="D13" s="2">
        <v>3</v>
      </c>
      <c r="E13" s="41">
        <f t="shared" si="4"/>
        <v>5</v>
      </c>
      <c r="F13" s="2"/>
      <c r="G13" s="2"/>
      <c r="H13" s="2">
        <v>30</v>
      </c>
      <c r="I13" s="2"/>
      <c r="J13" s="41">
        <f t="shared" si="5"/>
        <v>30</v>
      </c>
      <c r="K13" s="1">
        <v>12</v>
      </c>
      <c r="L13" s="1"/>
      <c r="M13" s="2"/>
      <c r="N13" s="2"/>
      <c r="O13" s="41">
        <f t="shared" si="6"/>
        <v>0</v>
      </c>
      <c r="P13" s="2"/>
      <c r="Q13" s="2"/>
      <c r="R13" s="41">
        <f t="shared" si="2"/>
        <v>0</v>
      </c>
      <c r="S13" s="1">
        <f t="shared" si="3"/>
        <v>30</v>
      </c>
      <c r="T13" s="1"/>
    </row>
    <row r="14" spans="1:20" x14ac:dyDescent="0.2">
      <c r="A14" s="79" t="s">
        <v>77</v>
      </c>
      <c r="B14" s="1">
        <v>1</v>
      </c>
      <c r="C14" s="2">
        <v>4</v>
      </c>
      <c r="D14" s="2"/>
      <c r="E14" s="41">
        <f t="shared" si="4"/>
        <v>4</v>
      </c>
      <c r="F14" s="2"/>
      <c r="G14" s="2"/>
      <c r="H14" s="2">
        <v>202</v>
      </c>
      <c r="I14" s="2"/>
      <c r="J14" s="41">
        <f t="shared" si="5"/>
        <v>202</v>
      </c>
      <c r="K14" s="1">
        <v>39</v>
      </c>
      <c r="L14" s="1">
        <v>184</v>
      </c>
      <c r="M14" s="2"/>
      <c r="N14" s="2"/>
      <c r="O14" s="41">
        <f t="shared" si="6"/>
        <v>0</v>
      </c>
      <c r="P14" s="2"/>
      <c r="Q14" s="2"/>
      <c r="R14" s="41">
        <f t="shared" si="2"/>
        <v>0</v>
      </c>
      <c r="S14" s="1">
        <f t="shared" si="3"/>
        <v>202</v>
      </c>
      <c r="T14" s="1"/>
    </row>
    <row r="15" spans="1:20" x14ac:dyDescent="0.2">
      <c r="A15" s="79" t="s">
        <v>80</v>
      </c>
      <c r="B15" s="1" t="s">
        <v>6</v>
      </c>
      <c r="C15" s="2"/>
      <c r="D15" s="2"/>
      <c r="E15" s="41">
        <f t="shared" si="4"/>
        <v>0</v>
      </c>
      <c r="F15" s="2"/>
      <c r="G15" s="2"/>
      <c r="H15" s="2"/>
      <c r="I15" s="2"/>
      <c r="J15" s="41">
        <f t="shared" si="5"/>
        <v>0</v>
      </c>
      <c r="K15" s="1"/>
      <c r="L15" s="1"/>
      <c r="M15" s="2"/>
      <c r="N15" s="2"/>
      <c r="O15" s="41">
        <f t="shared" si="6"/>
        <v>0</v>
      </c>
      <c r="P15" s="2"/>
      <c r="Q15" s="2"/>
      <c r="R15" s="41">
        <f t="shared" si="2"/>
        <v>0</v>
      </c>
      <c r="S15" s="1">
        <f t="shared" si="3"/>
        <v>0</v>
      </c>
      <c r="T15" s="1"/>
    </row>
    <row r="16" spans="1:20" x14ac:dyDescent="0.2">
      <c r="A16" s="79" t="s">
        <v>81</v>
      </c>
      <c r="B16" s="1" t="s">
        <v>6</v>
      </c>
      <c r="C16" s="2"/>
      <c r="D16" s="2"/>
      <c r="E16" s="41">
        <f t="shared" si="4"/>
        <v>0</v>
      </c>
      <c r="F16" s="2"/>
      <c r="G16" s="2"/>
      <c r="H16" s="2"/>
      <c r="I16" s="2"/>
      <c r="J16" s="41">
        <f t="shared" si="5"/>
        <v>0</v>
      </c>
      <c r="K16" s="1">
        <v>21</v>
      </c>
      <c r="L16" s="1"/>
      <c r="M16" s="2"/>
      <c r="N16" s="2"/>
      <c r="O16" s="41">
        <f>SUM(M16:N16)</f>
        <v>0</v>
      </c>
      <c r="P16" s="2"/>
      <c r="Q16" s="2"/>
      <c r="R16" s="41">
        <f t="shared" si="2"/>
        <v>0</v>
      </c>
      <c r="S16" s="1">
        <f t="shared" si="3"/>
        <v>0</v>
      </c>
      <c r="T16" s="1"/>
    </row>
    <row r="17" spans="1:20" x14ac:dyDescent="0.2">
      <c r="A17" s="79" t="s">
        <v>82</v>
      </c>
      <c r="B17" s="1">
        <v>1</v>
      </c>
      <c r="C17" s="2">
        <v>13</v>
      </c>
      <c r="D17" s="2">
        <v>2</v>
      </c>
      <c r="E17" s="41">
        <f t="shared" si="4"/>
        <v>15</v>
      </c>
      <c r="F17" s="2">
        <v>66</v>
      </c>
      <c r="G17" s="2"/>
      <c r="H17" s="2">
        <v>87</v>
      </c>
      <c r="I17" s="2"/>
      <c r="J17" s="41">
        <f t="shared" si="5"/>
        <v>153</v>
      </c>
      <c r="K17" s="1">
        <v>57</v>
      </c>
      <c r="L17" s="1"/>
      <c r="M17" s="2">
        <v>29</v>
      </c>
      <c r="N17" s="2"/>
      <c r="O17" s="41">
        <f t="shared" si="6"/>
        <v>29</v>
      </c>
      <c r="P17" s="2">
        <v>29</v>
      </c>
      <c r="Q17" s="2"/>
      <c r="R17" s="41">
        <f t="shared" si="2"/>
        <v>29</v>
      </c>
      <c r="S17" s="1">
        <f t="shared" si="3"/>
        <v>211</v>
      </c>
      <c r="T17" s="1"/>
    </row>
    <row r="18" spans="1:20" x14ac:dyDescent="0.2">
      <c r="A18" s="79" t="s">
        <v>85</v>
      </c>
      <c r="B18" s="1" t="s">
        <v>6</v>
      </c>
      <c r="C18" s="2"/>
      <c r="D18" s="2"/>
      <c r="E18" s="41">
        <f t="shared" si="4"/>
        <v>0</v>
      </c>
      <c r="F18" s="2"/>
      <c r="G18" s="2"/>
      <c r="H18" s="2"/>
      <c r="I18" s="2"/>
      <c r="J18" s="41">
        <f t="shared" si="5"/>
        <v>0</v>
      </c>
      <c r="K18" s="1"/>
      <c r="L18" s="1"/>
      <c r="M18" s="2"/>
      <c r="N18" s="2"/>
      <c r="O18" s="41">
        <f t="shared" si="6"/>
        <v>0</v>
      </c>
      <c r="P18" s="2"/>
      <c r="Q18" s="2"/>
      <c r="R18" s="41">
        <f t="shared" si="2"/>
        <v>0</v>
      </c>
      <c r="S18" s="1">
        <f t="shared" si="3"/>
        <v>0</v>
      </c>
      <c r="T18" s="1"/>
    </row>
    <row r="19" spans="1:20" x14ac:dyDescent="0.2">
      <c r="A19" s="79" t="s">
        <v>86</v>
      </c>
      <c r="B19" s="1">
        <v>1</v>
      </c>
      <c r="C19" s="2">
        <v>4</v>
      </c>
      <c r="D19" s="2">
        <v>3</v>
      </c>
      <c r="E19" s="41">
        <f t="shared" si="4"/>
        <v>7</v>
      </c>
      <c r="F19" s="2"/>
      <c r="G19" s="2"/>
      <c r="H19" s="2">
        <v>64</v>
      </c>
      <c r="I19" s="2"/>
      <c r="J19" s="41">
        <f t="shared" si="5"/>
        <v>64</v>
      </c>
      <c r="K19" s="1">
        <v>40</v>
      </c>
      <c r="L19" s="1">
        <v>24</v>
      </c>
      <c r="M19" s="2">
        <v>15</v>
      </c>
      <c r="N19" s="2"/>
      <c r="O19" s="41">
        <f t="shared" si="6"/>
        <v>15</v>
      </c>
      <c r="P19" s="2">
        <v>4</v>
      </c>
      <c r="Q19" s="2"/>
      <c r="R19" s="41">
        <f t="shared" si="2"/>
        <v>4</v>
      </c>
      <c r="S19" s="1">
        <f t="shared" si="3"/>
        <v>83</v>
      </c>
      <c r="T19" s="1"/>
    </row>
    <row r="20" spans="1:20" x14ac:dyDescent="0.2">
      <c r="A20" s="79" t="s">
        <v>89</v>
      </c>
      <c r="B20" s="1">
        <v>1</v>
      </c>
      <c r="C20" s="2">
        <v>0</v>
      </c>
      <c r="D20" s="2">
        <v>0</v>
      </c>
      <c r="E20" s="41">
        <f t="shared" si="4"/>
        <v>0</v>
      </c>
      <c r="F20" s="2"/>
      <c r="G20" s="2"/>
      <c r="H20" s="2"/>
      <c r="I20" s="2"/>
      <c r="J20" s="41">
        <f t="shared" si="5"/>
        <v>0</v>
      </c>
      <c r="K20" s="1"/>
      <c r="L20" s="1"/>
      <c r="M20" s="2">
        <v>0</v>
      </c>
      <c r="N20" s="2"/>
      <c r="O20" s="41">
        <f t="shared" si="6"/>
        <v>0</v>
      </c>
      <c r="P20" s="82">
        <v>52</v>
      </c>
      <c r="Q20" s="2"/>
      <c r="R20" s="83">
        <f t="shared" si="2"/>
        <v>52</v>
      </c>
      <c r="S20" s="1">
        <f t="shared" si="3"/>
        <v>52</v>
      </c>
      <c r="T20" s="1"/>
    </row>
    <row r="21" spans="1:20" x14ac:dyDescent="0.2">
      <c r="A21" s="79" t="s">
        <v>91</v>
      </c>
      <c r="B21" s="1" t="s">
        <v>6</v>
      </c>
      <c r="C21" s="2"/>
      <c r="D21" s="2"/>
      <c r="E21" s="41">
        <f t="shared" si="4"/>
        <v>0</v>
      </c>
      <c r="F21" s="2"/>
      <c r="G21" s="2"/>
      <c r="H21" s="2"/>
      <c r="I21" s="2"/>
      <c r="J21" s="41">
        <f t="shared" si="5"/>
        <v>0</v>
      </c>
      <c r="K21" s="1"/>
      <c r="L21" s="1"/>
      <c r="M21" s="2"/>
      <c r="N21" s="2"/>
      <c r="O21" s="41">
        <f t="shared" si="6"/>
        <v>0</v>
      </c>
      <c r="P21" s="2"/>
      <c r="Q21" s="2"/>
      <c r="R21" s="41">
        <f t="shared" si="2"/>
        <v>0</v>
      </c>
      <c r="S21" s="1">
        <f t="shared" si="3"/>
        <v>0</v>
      </c>
      <c r="T21" s="1"/>
    </row>
    <row r="22" spans="1:20" s="71" customFormat="1" x14ac:dyDescent="0.2">
      <c r="A22" s="79" t="s">
        <v>93</v>
      </c>
      <c r="B22" s="1" t="s">
        <v>34</v>
      </c>
      <c r="C22" s="82">
        <v>3</v>
      </c>
      <c r="D22" s="82"/>
      <c r="E22" s="83">
        <f t="shared" si="4"/>
        <v>3</v>
      </c>
      <c r="F22" s="82">
        <v>32</v>
      </c>
      <c r="G22" s="82"/>
      <c r="H22" s="82"/>
      <c r="I22" s="82"/>
      <c r="J22" s="83">
        <f t="shared" si="5"/>
        <v>32</v>
      </c>
      <c r="K22" s="84"/>
      <c r="L22" s="84"/>
      <c r="M22" s="82">
        <v>12</v>
      </c>
      <c r="N22" s="82"/>
      <c r="O22" s="83">
        <f t="shared" si="6"/>
        <v>12</v>
      </c>
      <c r="P22" s="82"/>
      <c r="Q22" s="82"/>
      <c r="R22" s="83">
        <f t="shared" si="2"/>
        <v>0</v>
      </c>
      <c r="S22" s="84">
        <f t="shared" si="3"/>
        <v>44</v>
      </c>
      <c r="T22" s="87"/>
    </row>
    <row r="23" spans="1:20" x14ac:dyDescent="0.2">
      <c r="A23" s="79" t="s">
        <v>95</v>
      </c>
      <c r="B23" s="1" t="s">
        <v>6</v>
      </c>
      <c r="C23" s="2"/>
      <c r="D23" s="2"/>
      <c r="E23" s="41">
        <f t="shared" si="4"/>
        <v>0</v>
      </c>
      <c r="F23" s="2"/>
      <c r="G23" s="2"/>
      <c r="H23" s="2"/>
      <c r="I23" s="2"/>
      <c r="J23" s="41">
        <f t="shared" si="5"/>
        <v>0</v>
      </c>
      <c r="K23" s="1"/>
      <c r="L23" s="1"/>
      <c r="M23" s="2"/>
      <c r="N23" s="2"/>
      <c r="O23" s="41">
        <f t="shared" si="6"/>
        <v>0</v>
      </c>
      <c r="P23" s="2"/>
      <c r="Q23" s="2"/>
      <c r="R23" s="41">
        <f t="shared" si="2"/>
        <v>0</v>
      </c>
      <c r="S23" s="1">
        <f t="shared" si="3"/>
        <v>0</v>
      </c>
      <c r="T23" s="1"/>
    </row>
    <row r="24" spans="1:20" x14ac:dyDescent="0.2">
      <c r="A24" s="79" t="s">
        <v>97</v>
      </c>
      <c r="B24" s="1">
        <v>1</v>
      </c>
      <c r="C24" s="2">
        <v>3</v>
      </c>
      <c r="D24" s="2">
        <v>1</v>
      </c>
      <c r="E24" s="41">
        <f t="shared" si="4"/>
        <v>4</v>
      </c>
      <c r="F24" s="2">
        <v>25</v>
      </c>
      <c r="G24" s="2"/>
      <c r="H24" s="2">
        <v>9</v>
      </c>
      <c r="I24" s="2"/>
      <c r="J24" s="41">
        <f t="shared" si="5"/>
        <v>34</v>
      </c>
      <c r="K24" s="1">
        <v>3</v>
      </c>
      <c r="L24" s="1"/>
      <c r="M24" s="2"/>
      <c r="N24" s="2"/>
      <c r="O24" s="41">
        <f t="shared" si="6"/>
        <v>0</v>
      </c>
      <c r="P24" s="2"/>
      <c r="Q24" s="2"/>
      <c r="R24" s="41">
        <f t="shared" si="2"/>
        <v>0</v>
      </c>
      <c r="S24" s="1">
        <f t="shared" si="3"/>
        <v>34</v>
      </c>
      <c r="T24" s="1"/>
    </row>
    <row r="25" spans="1:20" x14ac:dyDescent="0.2">
      <c r="A25" s="79" t="s">
        <v>99</v>
      </c>
      <c r="B25" s="1" t="s">
        <v>6</v>
      </c>
      <c r="C25" s="2"/>
      <c r="D25" s="2"/>
      <c r="E25" s="41">
        <f t="shared" si="4"/>
        <v>0</v>
      </c>
      <c r="F25" s="2"/>
      <c r="G25" s="2"/>
      <c r="H25" s="2"/>
      <c r="I25" s="2"/>
      <c r="J25" s="41">
        <f t="shared" si="5"/>
        <v>0</v>
      </c>
      <c r="K25" s="1"/>
      <c r="L25" s="1"/>
      <c r="M25" s="2"/>
      <c r="N25" s="2"/>
      <c r="O25" s="41">
        <f t="shared" si="6"/>
        <v>0</v>
      </c>
      <c r="P25" s="2"/>
      <c r="Q25" s="2"/>
      <c r="R25" s="41">
        <f t="shared" si="2"/>
        <v>0</v>
      </c>
      <c r="S25" s="1">
        <f t="shared" si="3"/>
        <v>0</v>
      </c>
      <c r="T25" s="1"/>
    </row>
    <row r="26" spans="1:20" ht="38.25" x14ac:dyDescent="0.2">
      <c r="A26" s="79" t="s">
        <v>2</v>
      </c>
      <c r="B26" s="1">
        <v>1</v>
      </c>
      <c r="C26" s="85">
        <v>6</v>
      </c>
      <c r="D26" s="2"/>
      <c r="E26" s="86">
        <f t="shared" si="4"/>
        <v>6</v>
      </c>
      <c r="F26" s="2"/>
      <c r="G26" s="2"/>
      <c r="H26" s="2"/>
      <c r="I26" s="2"/>
      <c r="J26" s="41">
        <f t="shared" si="5"/>
        <v>0</v>
      </c>
      <c r="K26" s="1"/>
      <c r="L26" s="1"/>
      <c r="M26" s="2">
        <v>51</v>
      </c>
      <c r="N26" s="2">
        <v>6</v>
      </c>
      <c r="O26" s="41">
        <f t="shared" si="6"/>
        <v>57</v>
      </c>
      <c r="P26" s="2">
        <v>20</v>
      </c>
      <c r="Q26" s="2">
        <v>3</v>
      </c>
      <c r="R26" s="41">
        <f t="shared" si="2"/>
        <v>23</v>
      </c>
      <c r="S26" s="1">
        <f t="shared" si="3"/>
        <v>80</v>
      </c>
      <c r="T26" s="1"/>
    </row>
    <row r="27" spans="1:20" x14ac:dyDescent="0.2">
      <c r="A27" s="79" t="s">
        <v>101</v>
      </c>
      <c r="B27" s="1">
        <v>1</v>
      </c>
      <c r="C27" s="2">
        <v>2</v>
      </c>
      <c r="D27" s="2">
        <v>1</v>
      </c>
      <c r="E27" s="41">
        <f t="shared" si="4"/>
        <v>3</v>
      </c>
      <c r="F27" s="2"/>
      <c r="G27" s="2"/>
      <c r="H27" s="2">
        <v>6</v>
      </c>
      <c r="I27" s="2"/>
      <c r="J27" s="41">
        <f t="shared" si="5"/>
        <v>6</v>
      </c>
      <c r="K27" s="1">
        <v>34</v>
      </c>
      <c r="L27" s="1">
        <v>39</v>
      </c>
      <c r="M27" s="2"/>
      <c r="N27" s="2"/>
      <c r="O27" s="41">
        <f t="shared" si="6"/>
        <v>0</v>
      </c>
      <c r="P27" s="2">
        <v>2</v>
      </c>
      <c r="Q27" s="2"/>
      <c r="R27" s="41">
        <f t="shared" si="2"/>
        <v>2</v>
      </c>
      <c r="S27" s="1">
        <f t="shared" si="3"/>
        <v>8</v>
      </c>
      <c r="T27" s="1"/>
    </row>
    <row r="28" spans="1:20" x14ac:dyDescent="0.2">
      <c r="A28" s="79" t="s">
        <v>104</v>
      </c>
      <c r="B28" s="1">
        <v>1</v>
      </c>
      <c r="C28" s="2">
        <v>8</v>
      </c>
      <c r="D28" s="2"/>
      <c r="E28" s="41">
        <f t="shared" si="4"/>
        <v>8</v>
      </c>
      <c r="F28" s="2">
        <v>7</v>
      </c>
      <c r="G28" s="2"/>
      <c r="H28" s="2">
        <v>42</v>
      </c>
      <c r="I28" s="2"/>
      <c r="J28" s="41">
        <f t="shared" si="5"/>
        <v>49</v>
      </c>
      <c r="K28" s="1">
        <v>53</v>
      </c>
      <c r="L28" s="1"/>
      <c r="M28" s="2"/>
      <c r="N28" s="2"/>
      <c r="O28" s="41">
        <f t="shared" si="6"/>
        <v>0</v>
      </c>
      <c r="P28" s="2">
        <v>16</v>
      </c>
      <c r="Q28" s="2"/>
      <c r="R28" s="41">
        <f t="shared" si="2"/>
        <v>16</v>
      </c>
      <c r="S28" s="1">
        <f t="shared" si="3"/>
        <v>65</v>
      </c>
      <c r="T28" s="1"/>
    </row>
    <row r="29" spans="1:20" x14ac:dyDescent="0.2">
      <c r="A29" s="79" t="s">
        <v>106</v>
      </c>
      <c r="B29" s="1">
        <v>1</v>
      </c>
      <c r="C29" s="2">
        <v>5</v>
      </c>
      <c r="D29" s="2">
        <v>3</v>
      </c>
      <c r="E29" s="41">
        <f t="shared" si="4"/>
        <v>8</v>
      </c>
      <c r="F29" s="2"/>
      <c r="G29" s="2"/>
      <c r="H29" s="2">
        <v>68</v>
      </c>
      <c r="I29" s="2"/>
      <c r="J29" s="41">
        <f t="shared" si="5"/>
        <v>68</v>
      </c>
      <c r="K29" s="1">
        <v>26</v>
      </c>
      <c r="L29" s="1">
        <v>8</v>
      </c>
      <c r="M29" s="2">
        <v>6</v>
      </c>
      <c r="N29" s="2"/>
      <c r="O29" s="41">
        <f t="shared" si="6"/>
        <v>6</v>
      </c>
      <c r="P29" s="2">
        <v>4</v>
      </c>
      <c r="Q29" s="2"/>
      <c r="R29" s="41">
        <f t="shared" si="2"/>
        <v>4</v>
      </c>
      <c r="S29" s="1">
        <f t="shared" si="3"/>
        <v>78</v>
      </c>
      <c r="T29" s="1"/>
    </row>
    <row r="30" spans="1:20" s="71" customFormat="1" ht="38.25" x14ac:dyDescent="0.2">
      <c r="A30" s="79" t="s">
        <v>3</v>
      </c>
      <c r="B30" s="1" t="s">
        <v>6</v>
      </c>
      <c r="C30" s="82">
        <v>3</v>
      </c>
      <c r="D30" s="82">
        <v>1</v>
      </c>
      <c r="E30" s="83">
        <f t="shared" si="4"/>
        <v>4</v>
      </c>
      <c r="F30" s="82"/>
      <c r="G30" s="82"/>
      <c r="H30" s="82">
        <v>13</v>
      </c>
      <c r="I30" s="82"/>
      <c r="J30" s="83">
        <f t="shared" si="5"/>
        <v>13</v>
      </c>
      <c r="K30" s="84"/>
      <c r="L30" s="84"/>
      <c r="M30" s="82"/>
      <c r="N30" s="82"/>
      <c r="O30" s="83">
        <f t="shared" si="6"/>
        <v>0</v>
      </c>
      <c r="P30" s="82"/>
      <c r="Q30" s="82"/>
      <c r="R30" s="83">
        <f t="shared" si="2"/>
        <v>0</v>
      </c>
      <c r="S30" s="84">
        <f t="shared" si="3"/>
        <v>13</v>
      </c>
      <c r="T30" s="1"/>
    </row>
    <row r="31" spans="1:20" x14ac:dyDescent="0.2">
      <c r="A31" s="79" t="s">
        <v>111</v>
      </c>
      <c r="B31" s="1">
        <v>1</v>
      </c>
      <c r="C31" s="2">
        <v>7</v>
      </c>
      <c r="D31" s="2">
        <v>1</v>
      </c>
      <c r="E31" s="41">
        <f t="shared" si="4"/>
        <v>8</v>
      </c>
      <c r="F31" s="2">
        <v>26</v>
      </c>
      <c r="G31" s="2"/>
      <c r="H31" s="2">
        <v>123</v>
      </c>
      <c r="I31" s="2"/>
      <c r="J31" s="41">
        <f t="shared" si="5"/>
        <v>149</v>
      </c>
      <c r="K31" s="1">
        <v>40</v>
      </c>
      <c r="L31" s="1"/>
      <c r="M31" s="2"/>
      <c r="N31" s="2"/>
      <c r="O31" s="41">
        <f t="shared" si="6"/>
        <v>0</v>
      </c>
      <c r="P31" s="2">
        <v>2</v>
      </c>
      <c r="Q31" s="2"/>
      <c r="R31" s="41">
        <f t="shared" si="2"/>
        <v>2</v>
      </c>
      <c r="S31" s="1">
        <f t="shared" si="3"/>
        <v>151</v>
      </c>
      <c r="T31" s="1"/>
    </row>
    <row r="32" spans="1:20" ht="25.5" x14ac:dyDescent="0.2">
      <c r="A32" s="79" t="s">
        <v>4</v>
      </c>
      <c r="B32" s="1">
        <v>1</v>
      </c>
      <c r="C32" s="2">
        <v>1</v>
      </c>
      <c r="D32" s="2"/>
      <c r="E32" s="41">
        <f t="shared" si="4"/>
        <v>1</v>
      </c>
      <c r="F32" s="2"/>
      <c r="G32" s="2"/>
      <c r="H32" s="2">
        <v>30</v>
      </c>
      <c r="I32" s="2"/>
      <c r="J32" s="41">
        <f t="shared" si="5"/>
        <v>30</v>
      </c>
      <c r="K32" s="1">
        <v>70</v>
      </c>
      <c r="L32" s="1"/>
      <c r="M32" s="2"/>
      <c r="N32" s="2">
        <v>4</v>
      </c>
      <c r="O32" s="41">
        <f t="shared" si="6"/>
        <v>4</v>
      </c>
      <c r="P32" s="2"/>
      <c r="Q32" s="2"/>
      <c r="R32" s="41">
        <f t="shared" si="2"/>
        <v>0</v>
      </c>
      <c r="S32" s="1">
        <f t="shared" si="3"/>
        <v>34</v>
      </c>
      <c r="T32" s="1"/>
    </row>
    <row r="33" spans="1:20" x14ac:dyDescent="0.2">
      <c r="A33" s="79" t="s">
        <v>115</v>
      </c>
      <c r="B33" s="1" t="s">
        <v>6</v>
      </c>
      <c r="C33" s="2"/>
      <c r="D33" s="2"/>
      <c r="E33" s="41">
        <f t="shared" si="4"/>
        <v>0</v>
      </c>
      <c r="F33" s="2"/>
      <c r="G33" s="2"/>
      <c r="H33" s="2"/>
      <c r="I33" s="2"/>
      <c r="J33" s="41">
        <f t="shared" si="5"/>
        <v>0</v>
      </c>
      <c r="K33" s="1"/>
      <c r="L33" s="1"/>
      <c r="M33" s="2"/>
      <c r="N33" s="2"/>
      <c r="O33" s="41">
        <f t="shared" si="6"/>
        <v>0</v>
      </c>
      <c r="P33" s="2"/>
      <c r="Q33" s="2"/>
      <c r="R33" s="41">
        <f t="shared" si="2"/>
        <v>0</v>
      </c>
      <c r="S33" s="1">
        <f t="shared" si="3"/>
        <v>0</v>
      </c>
      <c r="T33" s="1"/>
    </row>
    <row r="34" spans="1:20" s="6" customFormat="1" x14ac:dyDescent="0.2">
      <c r="A34" s="2" t="s">
        <v>116</v>
      </c>
      <c r="B34" s="2">
        <v>1</v>
      </c>
      <c r="C34" s="2">
        <v>1</v>
      </c>
      <c r="D34" s="2">
        <v>3</v>
      </c>
      <c r="E34" s="52">
        <f t="shared" si="4"/>
        <v>4</v>
      </c>
      <c r="F34" s="2">
        <v>6</v>
      </c>
      <c r="G34" s="2"/>
      <c r="H34" s="2">
        <v>62</v>
      </c>
      <c r="I34" s="2"/>
      <c r="J34" s="52">
        <f>SUM(F34:I34)</f>
        <v>68</v>
      </c>
      <c r="K34" s="2">
        <v>69</v>
      </c>
      <c r="L34" s="2"/>
      <c r="M34" s="2"/>
      <c r="N34" s="2"/>
      <c r="O34" s="52">
        <f t="shared" si="6"/>
        <v>0</v>
      </c>
      <c r="P34" s="2"/>
      <c r="Q34" s="2"/>
      <c r="R34" s="52">
        <f t="shared" si="2"/>
        <v>0</v>
      </c>
      <c r="S34" s="2">
        <f t="shared" si="3"/>
        <v>68</v>
      </c>
      <c r="T34" s="2"/>
    </row>
    <row r="35" spans="1:20" s="1" customFormat="1" x14ac:dyDescent="0.2">
      <c r="A35" s="134" t="s">
        <v>121</v>
      </c>
      <c r="B35" s="2">
        <v>1</v>
      </c>
      <c r="C35" s="2">
        <v>27</v>
      </c>
      <c r="D35" s="43"/>
      <c r="E35" s="41">
        <f t="shared" si="4"/>
        <v>27</v>
      </c>
      <c r="F35" s="43"/>
      <c r="H35" s="2">
        <v>56</v>
      </c>
      <c r="I35" s="133"/>
      <c r="J35" s="52">
        <f t="shared" si="5"/>
        <v>56</v>
      </c>
      <c r="K35" s="2">
        <v>40</v>
      </c>
      <c r="L35" s="43"/>
      <c r="P35" s="2">
        <v>39</v>
      </c>
      <c r="Q35" s="2">
        <v>2</v>
      </c>
      <c r="R35" s="41">
        <f t="shared" si="2"/>
        <v>41</v>
      </c>
      <c r="S35" s="1">
        <f t="shared" si="3"/>
        <v>97</v>
      </c>
      <c r="T35" s="41"/>
    </row>
    <row r="36" spans="1:20" ht="25.5" x14ac:dyDescent="0.2">
      <c r="A36" s="79" t="s">
        <v>119</v>
      </c>
      <c r="B36" s="1" t="s">
        <v>6</v>
      </c>
      <c r="C36" s="2"/>
      <c r="D36" s="2"/>
      <c r="E36" s="41">
        <f t="shared" si="4"/>
        <v>0</v>
      </c>
      <c r="F36" s="2"/>
      <c r="G36" s="2"/>
      <c r="H36" s="2"/>
      <c r="I36" s="2"/>
      <c r="J36" s="41">
        <f t="shared" si="5"/>
        <v>0</v>
      </c>
      <c r="K36" s="1"/>
      <c r="L36" s="1"/>
      <c r="M36" s="2"/>
      <c r="N36" s="2"/>
      <c r="O36" s="41">
        <f t="shared" si="6"/>
        <v>0</v>
      </c>
      <c r="P36" s="2"/>
      <c r="Q36" s="2"/>
      <c r="R36" s="41">
        <f t="shared" si="2"/>
        <v>0</v>
      </c>
      <c r="S36" s="1">
        <f t="shared" si="3"/>
        <v>0</v>
      </c>
      <c r="T36" s="1"/>
    </row>
    <row r="37" spans="1:20" x14ac:dyDescent="0.2">
      <c r="A37" s="79" t="s">
        <v>124</v>
      </c>
      <c r="B37" s="1">
        <v>1</v>
      </c>
      <c r="C37" s="2">
        <v>10</v>
      </c>
      <c r="D37" s="2">
        <v>1</v>
      </c>
      <c r="E37" s="41">
        <f t="shared" si="4"/>
        <v>11</v>
      </c>
      <c r="F37" s="2">
        <v>48</v>
      </c>
      <c r="G37" s="2"/>
      <c r="H37" s="2"/>
      <c r="I37" s="2"/>
      <c r="J37" s="41">
        <f t="shared" si="5"/>
        <v>48</v>
      </c>
      <c r="K37" s="1"/>
      <c r="L37" s="1"/>
      <c r="M37" s="2">
        <v>11</v>
      </c>
      <c r="N37" s="2"/>
      <c r="O37" s="41">
        <f t="shared" si="6"/>
        <v>11</v>
      </c>
      <c r="P37" s="2">
        <v>32</v>
      </c>
      <c r="Q37" s="2"/>
      <c r="R37" s="41">
        <f t="shared" si="2"/>
        <v>32</v>
      </c>
      <c r="S37" s="1">
        <f t="shared" si="3"/>
        <v>91</v>
      </c>
      <c r="T37" s="1"/>
    </row>
    <row r="38" spans="1:20" x14ac:dyDescent="0.2">
      <c r="A38" s="79" t="s">
        <v>127</v>
      </c>
      <c r="B38" s="1">
        <v>1</v>
      </c>
      <c r="C38" s="2"/>
      <c r="D38" s="2"/>
      <c r="E38" s="41">
        <f t="shared" si="4"/>
        <v>0</v>
      </c>
      <c r="F38" s="2"/>
      <c r="G38" s="2"/>
      <c r="H38" s="2"/>
      <c r="I38" s="2"/>
      <c r="J38" s="41">
        <f t="shared" si="5"/>
        <v>0</v>
      </c>
      <c r="K38" s="1"/>
      <c r="L38" s="1"/>
      <c r="M38" s="2"/>
      <c r="N38" s="2"/>
      <c r="O38" s="41">
        <f t="shared" si="6"/>
        <v>0</v>
      </c>
      <c r="P38" s="2"/>
      <c r="Q38" s="2"/>
      <c r="R38" s="41">
        <f t="shared" si="2"/>
        <v>0</v>
      </c>
      <c r="S38" s="1">
        <f t="shared" si="3"/>
        <v>0</v>
      </c>
      <c r="T38" s="1"/>
    </row>
    <row r="39" spans="1:20" ht="25.5" x14ac:dyDescent="0.2">
      <c r="A39" s="79" t="s">
        <v>128</v>
      </c>
      <c r="B39" s="1" t="s">
        <v>6</v>
      </c>
      <c r="C39" s="2"/>
      <c r="D39" s="2"/>
      <c r="E39" s="41">
        <f t="shared" si="4"/>
        <v>0</v>
      </c>
      <c r="F39" s="2"/>
      <c r="G39" s="2"/>
      <c r="H39" s="2"/>
      <c r="I39" s="2"/>
      <c r="J39" s="41">
        <f t="shared" si="5"/>
        <v>0</v>
      </c>
      <c r="K39" s="1"/>
      <c r="L39" s="1"/>
      <c r="M39" s="2"/>
      <c r="N39" s="2"/>
      <c r="O39" s="41">
        <f t="shared" si="6"/>
        <v>0</v>
      </c>
      <c r="P39" s="2"/>
      <c r="Q39" s="2"/>
      <c r="R39" s="41">
        <f t="shared" si="2"/>
        <v>0</v>
      </c>
      <c r="S39" s="1">
        <f t="shared" si="3"/>
        <v>0</v>
      </c>
      <c r="T39" s="1"/>
    </row>
    <row r="40" spans="1:20" x14ac:dyDescent="0.2">
      <c r="A40" s="79" t="s">
        <v>129</v>
      </c>
      <c r="B40" s="1">
        <v>1</v>
      </c>
      <c r="C40" s="2">
        <v>0.6</v>
      </c>
      <c r="D40" s="2"/>
      <c r="E40" s="41">
        <f t="shared" si="4"/>
        <v>0.6</v>
      </c>
      <c r="F40" s="2"/>
      <c r="G40" s="2"/>
      <c r="H40" s="2">
        <v>11</v>
      </c>
      <c r="I40" s="2"/>
      <c r="J40" s="41">
        <f t="shared" si="5"/>
        <v>11</v>
      </c>
      <c r="K40" s="1"/>
      <c r="L40" s="1">
        <v>10</v>
      </c>
      <c r="M40" s="2"/>
      <c r="N40" s="2"/>
      <c r="O40" s="41">
        <f t="shared" si="6"/>
        <v>0</v>
      </c>
      <c r="P40" s="2"/>
      <c r="Q40" s="2"/>
      <c r="R40" s="41">
        <f t="shared" si="2"/>
        <v>0</v>
      </c>
      <c r="S40" s="1">
        <f t="shared" si="3"/>
        <v>11</v>
      </c>
      <c r="T40" s="1"/>
    </row>
    <row r="41" spans="1:20" x14ac:dyDescent="0.2">
      <c r="A41" s="79" t="s">
        <v>131</v>
      </c>
      <c r="B41" s="1">
        <v>1</v>
      </c>
      <c r="C41" s="2">
        <v>7</v>
      </c>
      <c r="D41" s="2">
        <v>2</v>
      </c>
      <c r="E41" s="41">
        <f t="shared" si="4"/>
        <v>9</v>
      </c>
      <c r="F41" s="2">
        <v>26</v>
      </c>
      <c r="G41" s="2"/>
      <c r="H41" s="2">
        <v>17</v>
      </c>
      <c r="I41" s="2"/>
      <c r="J41" s="41">
        <f t="shared" si="5"/>
        <v>43</v>
      </c>
      <c r="K41" s="1">
        <v>15</v>
      </c>
      <c r="L41" s="1"/>
      <c r="M41" s="2">
        <v>128</v>
      </c>
      <c r="N41" s="2"/>
      <c r="O41" s="41">
        <f t="shared" si="6"/>
        <v>128</v>
      </c>
      <c r="P41" s="2">
        <v>5</v>
      </c>
      <c r="Q41" s="2"/>
      <c r="R41" s="41">
        <f t="shared" si="2"/>
        <v>5</v>
      </c>
      <c r="S41" s="1">
        <f t="shared" si="3"/>
        <v>176</v>
      </c>
      <c r="T41" s="1"/>
    </row>
    <row r="42" spans="1:20" x14ac:dyDescent="0.2">
      <c r="A42" s="79" t="s">
        <v>5</v>
      </c>
      <c r="B42" s="1">
        <v>1</v>
      </c>
      <c r="C42" s="2">
        <v>6</v>
      </c>
      <c r="D42" s="2">
        <v>3</v>
      </c>
      <c r="E42" s="41">
        <f t="shared" si="4"/>
        <v>9</v>
      </c>
      <c r="F42" s="2">
        <v>59</v>
      </c>
      <c r="G42" s="2"/>
      <c r="H42" s="2">
        <v>68</v>
      </c>
      <c r="I42" s="2">
        <v>1</v>
      </c>
      <c r="J42" s="41">
        <f t="shared" si="5"/>
        <v>128</v>
      </c>
      <c r="K42" s="1">
        <v>50</v>
      </c>
      <c r="L42" s="1">
        <v>157</v>
      </c>
      <c r="M42" s="2">
        <v>20</v>
      </c>
      <c r="N42" s="2">
        <v>9</v>
      </c>
      <c r="O42" s="41">
        <f t="shared" si="6"/>
        <v>29</v>
      </c>
      <c r="P42" s="2">
        <v>6</v>
      </c>
      <c r="Q42" s="2"/>
      <c r="R42" s="41">
        <f t="shared" si="2"/>
        <v>6</v>
      </c>
      <c r="S42" s="1">
        <f t="shared" si="3"/>
        <v>163</v>
      </c>
      <c r="T42" s="1"/>
    </row>
    <row r="43" spans="1:20" ht="25.5" x14ac:dyDescent="0.2">
      <c r="A43" s="79" t="s">
        <v>134</v>
      </c>
      <c r="B43" s="1" t="s">
        <v>6</v>
      </c>
      <c r="C43" s="2"/>
      <c r="D43" s="2"/>
      <c r="E43" s="41">
        <f t="shared" si="4"/>
        <v>0</v>
      </c>
      <c r="F43" s="2"/>
      <c r="G43" s="2"/>
      <c r="H43" s="2"/>
      <c r="I43" s="2"/>
      <c r="J43" s="41">
        <f t="shared" si="5"/>
        <v>0</v>
      </c>
      <c r="K43" s="1"/>
      <c r="L43" s="1"/>
      <c r="M43" s="2"/>
      <c r="N43" s="2"/>
      <c r="O43" s="41">
        <f t="shared" si="6"/>
        <v>0</v>
      </c>
      <c r="P43" s="2"/>
      <c r="Q43" s="2"/>
      <c r="R43" s="41">
        <f t="shared" si="2"/>
        <v>0</v>
      </c>
      <c r="S43" s="1">
        <f t="shared" si="3"/>
        <v>0</v>
      </c>
      <c r="T43" s="1"/>
    </row>
    <row r="44" spans="1:20" x14ac:dyDescent="0.2">
      <c r="A44" s="79" t="s">
        <v>136</v>
      </c>
      <c r="B44" s="1">
        <v>1</v>
      </c>
      <c r="C44" s="2">
        <v>1</v>
      </c>
      <c r="D44" s="2">
        <v>1</v>
      </c>
      <c r="E44" s="41">
        <f t="shared" si="4"/>
        <v>2</v>
      </c>
      <c r="F44" s="2">
        <v>4</v>
      </c>
      <c r="G44" s="2"/>
      <c r="H44" s="2"/>
      <c r="I44" s="2"/>
      <c r="J44" s="41">
        <f t="shared" si="5"/>
        <v>4</v>
      </c>
      <c r="K44" s="1"/>
      <c r="L44" s="1"/>
      <c r="M44" s="2"/>
      <c r="N44" s="2"/>
      <c r="O44" s="41">
        <f t="shared" si="6"/>
        <v>0</v>
      </c>
      <c r="P44" s="2"/>
      <c r="Q44" s="2"/>
      <c r="R44" s="41">
        <f t="shared" si="2"/>
        <v>0</v>
      </c>
      <c r="S44" s="1">
        <f t="shared" si="3"/>
        <v>4</v>
      </c>
      <c r="T44" s="1"/>
    </row>
    <row r="45" spans="1:20" ht="25.5" x14ac:dyDescent="0.2">
      <c r="A45" s="79" t="s">
        <v>140</v>
      </c>
      <c r="B45" s="1">
        <v>1</v>
      </c>
      <c r="C45" s="2">
        <v>3</v>
      </c>
      <c r="D45" s="2"/>
      <c r="E45" s="41">
        <f t="shared" si="4"/>
        <v>3</v>
      </c>
      <c r="F45" s="2">
        <v>6</v>
      </c>
      <c r="G45" s="2"/>
      <c r="H45" s="2">
        <v>6</v>
      </c>
      <c r="I45" s="2"/>
      <c r="J45" s="41">
        <f t="shared" si="5"/>
        <v>12</v>
      </c>
      <c r="K45" s="1">
        <v>5</v>
      </c>
      <c r="L45" s="1"/>
      <c r="M45" s="2"/>
      <c r="N45" s="2"/>
      <c r="O45" s="41">
        <f t="shared" si="6"/>
        <v>0</v>
      </c>
      <c r="P45" s="2">
        <v>4</v>
      </c>
      <c r="Q45" s="2"/>
      <c r="R45" s="41">
        <f t="shared" si="2"/>
        <v>4</v>
      </c>
      <c r="S45" s="1">
        <f t="shared" si="3"/>
        <v>16</v>
      </c>
      <c r="T45" s="1"/>
    </row>
    <row r="46" spans="1:20" x14ac:dyDescent="0.2">
      <c r="A46" s="79" t="s">
        <v>139</v>
      </c>
      <c r="B46" s="1" t="s">
        <v>6</v>
      </c>
      <c r="C46" s="2"/>
      <c r="D46" s="2"/>
      <c r="E46" s="41">
        <f t="shared" si="4"/>
        <v>0</v>
      </c>
      <c r="F46" s="2"/>
      <c r="G46" s="2"/>
      <c r="H46" s="2"/>
      <c r="I46" s="2"/>
      <c r="J46" s="41">
        <f t="shared" si="5"/>
        <v>0</v>
      </c>
      <c r="K46" s="1"/>
      <c r="L46" s="1"/>
      <c r="M46" s="2"/>
      <c r="N46" s="2"/>
      <c r="O46" s="41">
        <f t="shared" si="6"/>
        <v>0</v>
      </c>
      <c r="P46" s="2"/>
      <c r="Q46" s="2"/>
      <c r="R46" s="41">
        <f t="shared" si="2"/>
        <v>0</v>
      </c>
      <c r="S46" s="1">
        <f t="shared" si="3"/>
        <v>0</v>
      </c>
      <c r="T46" s="1"/>
    </row>
    <row r="47" spans="1:20" x14ac:dyDescent="0.2">
      <c r="A47" s="79" t="s">
        <v>142</v>
      </c>
      <c r="B47" s="1">
        <v>1</v>
      </c>
      <c r="C47" s="2">
        <v>1</v>
      </c>
      <c r="D47" s="2">
        <v>3</v>
      </c>
      <c r="E47" s="41">
        <f t="shared" si="4"/>
        <v>4</v>
      </c>
      <c r="F47" s="2"/>
      <c r="G47" s="2"/>
      <c r="H47" s="2"/>
      <c r="I47" s="2"/>
      <c r="J47" s="41">
        <f t="shared" si="5"/>
        <v>0</v>
      </c>
      <c r="K47" s="1">
        <v>15</v>
      </c>
      <c r="L47" s="1">
        <v>8</v>
      </c>
      <c r="M47" s="2">
        <v>8</v>
      </c>
      <c r="N47" s="2"/>
      <c r="O47" s="41">
        <f t="shared" si="6"/>
        <v>8</v>
      </c>
      <c r="P47" s="2"/>
      <c r="Q47" s="2"/>
      <c r="R47" s="41">
        <f t="shared" si="2"/>
        <v>0</v>
      </c>
      <c r="S47" s="1">
        <f t="shared" si="3"/>
        <v>8</v>
      </c>
      <c r="T47" s="1"/>
    </row>
    <row r="48" spans="1:20" x14ac:dyDescent="0.2">
      <c r="A48" s="79" t="s">
        <v>144</v>
      </c>
      <c r="B48" s="1">
        <v>1</v>
      </c>
      <c r="C48" s="2">
        <v>6</v>
      </c>
      <c r="D48" s="2">
        <v>3</v>
      </c>
      <c r="E48" s="41">
        <f t="shared" si="4"/>
        <v>9</v>
      </c>
      <c r="F48" s="2"/>
      <c r="G48" s="2"/>
      <c r="H48" s="2">
        <v>60</v>
      </c>
      <c r="I48" s="2"/>
      <c r="J48" s="41">
        <f t="shared" si="5"/>
        <v>60</v>
      </c>
      <c r="K48" s="1">
        <v>20</v>
      </c>
      <c r="L48" s="1"/>
      <c r="M48" s="2">
        <v>19</v>
      </c>
      <c r="N48" s="2"/>
      <c r="O48" s="41">
        <f t="shared" si="6"/>
        <v>19</v>
      </c>
      <c r="P48" s="2">
        <v>3</v>
      </c>
      <c r="Q48" s="2">
        <v>1</v>
      </c>
      <c r="R48" s="41">
        <f t="shared" si="2"/>
        <v>4</v>
      </c>
      <c r="S48" s="1">
        <f t="shared" si="3"/>
        <v>83</v>
      </c>
      <c r="T48"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State of the Field 2020-21</vt:lpstr>
      <vt:lpstr>2020-21 comparable institutions</vt:lpstr>
      <vt:lpstr>2020-21 with CI</vt:lpstr>
      <vt:lpstr>UCCL figures 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Jonathan Dugdale</dc:creator>
  <cp:lastModifiedBy>Rachel Murphy</cp:lastModifiedBy>
  <dcterms:created xsi:type="dcterms:W3CDTF">2019-04-09T15:25:15Z</dcterms:created>
  <dcterms:modified xsi:type="dcterms:W3CDTF">2021-10-15T14:49:59Z</dcterms:modified>
</cp:coreProperties>
</file>